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LINA\GRUPO2\obra\"/>
    </mc:Choice>
  </mc:AlternateContent>
  <xr:revisionPtr revIDLastSave="0" documentId="13_ncr:1_{E811902A-C470-4330-8763-AAAF3A9C9DCD}" xr6:coauthVersionLast="36" xr6:coauthVersionMax="36" xr10:uidLastSave="{00000000-0000-0000-0000-000000000000}"/>
  <bookViews>
    <workbookView xWindow="0" yWindow="465" windowWidth="12015" windowHeight="13740" xr2:uid="{00000000-000D-0000-FFFF-FFFF00000000}"/>
  </bookViews>
  <sheets>
    <sheet name="RESUM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5" i="1" l="1"/>
  <c r="D18" i="1" l="1"/>
  <c r="D17" i="1" s="1"/>
  <c r="F19" i="1" l="1"/>
  <c r="F7" i="1"/>
  <c r="F10" i="1" s="1"/>
  <c r="F11" i="1" s="1"/>
  <c r="F32" i="1" l="1"/>
  <c r="F31" i="1" l="1"/>
  <c r="F20" i="1" l="1"/>
  <c r="F18" i="1"/>
  <c r="F30" i="1"/>
  <c r="F17" i="1" l="1"/>
  <c r="F16" i="1" s="1"/>
  <c r="F29" i="1"/>
  <c r="F28" i="1" s="1"/>
  <c r="F24" i="1" l="1"/>
  <c r="F25" i="1" s="1"/>
  <c r="F23" i="1"/>
  <c r="F22" i="1"/>
  <c r="F35" i="1"/>
  <c r="F34" i="1"/>
  <c r="F36" i="1"/>
  <c r="F37" i="1" s="1"/>
  <c r="F21" i="1" l="1"/>
  <c r="F26" i="1" s="1"/>
  <c r="H26" i="1" s="1"/>
  <c r="F33" i="1"/>
  <c r="F38" i="1" s="1"/>
  <c r="F39" i="1" l="1"/>
  <c r="F4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SONIA PATRICIA GRANADOS VERA</author>
  </authors>
  <commentList>
    <comment ref="D1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SONIA PATRICIA GRANADOS VERA:</t>
        </r>
        <r>
          <rPr>
            <sz val="9"/>
            <color indexed="81"/>
            <rFont val="Tahoma"/>
            <family val="2"/>
          </rPr>
          <t xml:space="preserve">
MEDIDA DE COLDEPORTES</t>
        </r>
      </text>
    </comment>
  </commentList>
</comments>
</file>

<file path=xl/sharedStrings.xml><?xml version="1.0" encoding="utf-8"?>
<sst xmlns="http://schemas.openxmlformats.org/spreadsheetml/2006/main" count="50" uniqueCount="35">
  <si>
    <t>B</t>
  </si>
  <si>
    <t>C</t>
  </si>
  <si>
    <t>DESCRIPCIÓN</t>
  </si>
  <si>
    <t>VALOR TOTAL</t>
  </si>
  <si>
    <t>UND</t>
  </si>
  <si>
    <t>CANTIDAD</t>
  </si>
  <si>
    <t>PRECIOS UNITARIOS</t>
  </si>
  <si>
    <t>VALOR DIRECTO OBRA</t>
  </si>
  <si>
    <t>Zonas Duras</t>
  </si>
  <si>
    <t>Zonas Blandas</t>
  </si>
  <si>
    <t>Juegos Infantiles y Gimnasio Biosaludable</t>
  </si>
  <si>
    <t>Gl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</si>
  <si>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</si>
  <si>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</si>
  <si>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</si>
  <si>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</si>
  <si>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</si>
  <si>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COSTO TOTAL OBRA</t>
  </si>
  <si>
    <t>F. VALOR TOTAL DE LLAVE EN MANO (A + E)</t>
  </si>
  <si>
    <t>Cancha Multiple (Incluye marcos, mallas, malla contra impacto, demarcación y pintura)</t>
  </si>
  <si>
    <t>VALOR DEL IVA PROYECTOS  (19 %)</t>
  </si>
  <si>
    <t xml:space="preserve">A. VALOR TOTAL ETAPA DE ESTUDIOS Y DISEÑOS  ETAPA  I </t>
  </si>
  <si>
    <t>No.</t>
  </si>
  <si>
    <t>EJECUCIÓN DE ESTUDIOS, DISEÑOS, CONSTRUCCIÓN Y PUESTA EN FUNCIONAMIENTO DE UN PARQUE RECREO DEPORTIVO UBICADO EN LA URBANIZACIÓN SAN JUAN EN EL MUNICIPIO DE OSPINA, DEPARTAMENTO DE NARIÑO Y UN PARQUE RECREO DEPORTIVO EN LA URBANIZACION LA OVEJERA EN EL MUNICIPIO DE IPIALES,DEPARTAMENTO DE NARIÑO."</t>
  </si>
  <si>
    <t>1. ETAPA I. EJECUCIÓN DE ESTUDIOS, DISEÑOS, CONSTRUCCIÓN Y PUESTA EN FUNCIONAMIENTO DE UN PARQUE RECREO DEPORTIVO UBICADO EN LA URBANIZACIÓN SAN JUAN EN EL MUNICIPIO DE OSPINA, DEPARTAMENTO DE NARIÑO Y UN PARQUE RECREO DEPORTIVO EN LA URBANIZACION LA OVEJERA EN EL MUNICIPIO DE IPIALES,DEPARTAMENTO DE NARIÑO.”</t>
  </si>
  <si>
    <t>2. ETAPA II.  CONSTRUCCIÓN Y PUESTA EN FUNCIONAMIENTO  DE UN PARQUE RECREO DEPORTIVO UBICADO EN LA URBANIZACIÓN SAN JUAN EN EL MUNICIPIO DE OSPINA, DEPARTAMENTO DE NARIÑO Y UN PARQUE RECREO DEPORTIVO EN LA URBANIZACION LA OVEJERA EN EL MUNICIPIO DE IPIALES,DEPARTAMENTO DE NARIÑO.”</t>
  </si>
  <si>
    <t>E. VALOR TOTAL DE OBRA (B +C )</t>
  </si>
  <si>
    <t>PARQUE RECREO DEPORTIVO UBICADO EN LA URBANIZACIÓN SAN JUAN EN EL MUNICIPIO DE OSPINA, DEPARTAMENTO DE NARIÑO</t>
  </si>
  <si>
    <r>
      <t>m</t>
    </r>
    <r>
      <rPr>
        <vertAlign val="superscript"/>
        <sz val="8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/>
    </r>
  </si>
  <si>
    <r>
      <t>m</t>
    </r>
    <r>
      <rPr>
        <vertAlign val="superscript"/>
        <sz val="8"/>
        <color rgb="FF000000"/>
        <rFont val="Arial Narrow"/>
        <family val="2"/>
      </rPr>
      <t>2</t>
    </r>
  </si>
  <si>
    <t>ITEM DE REFERENCIA</t>
  </si>
  <si>
    <t>VALOR TOTAL ETAPA DE ESTUDIOS Y DISEÑOS (ANTES DE IVA)</t>
  </si>
  <si>
    <t>ELABORACIÓN DE ESTUDIOS Y DISEÑOS DE EJECUCIÓN DE UN PARQUE RECREO DEPORTIVO UBICADO EN LA URBANIZACIÓN SAN JUAN EN EL MUNICIPIO DE OSPINA, DEPARTAMENTO DE NARIÑO (ANTES DE IVA)</t>
  </si>
  <si>
    <t>ELABORACIÓN DE ESTUDIOS Y DISEÑOS DE EJECUCIÓN DE UNPARQUE RECREO DEPORTIVO EN LA URBANIZACION LA OVEJERA EN EL MUNICIPIO DE IPIALES,DEPARTAMENTO DE NARIÑO. (ANTES DE IVA)</t>
  </si>
  <si>
    <r>
      <t xml:space="preserve"> PARQUE RECREO DEPORTIVO EN LA URBANIZACION LA OVEJERA EN EL MUNICIPIO DE IPIALES,DEPARTAMENTO DE NARIÑO</t>
    </r>
    <r>
      <rPr>
        <b/>
        <sz val="8"/>
        <rFont val="Arial Narrow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</si>
</sst>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164" formatCode="_-&quot;$&quot;* #,##0_-;\-&quot;$&quot;* #,##0_-;_-&quot;$&quot;* &quot;-&quot;_-;_-@_-"/>
    <numFmt numFmtId="165" formatCode="&quot;$&quot;#,##0"/>
    <numFmt numFmtId="166" formatCode="_-* #,##0.00_-;\-* #,##0.00_-;_-* &quot;-&quot;_-;_-@_-"/>
    <numFmt numFmtId="167" formatCode="_(* #,##0_);_(* \(#,##0\);_(* &quot;-&quot;_);_(@_)"/>
    <numFmt numFmtId="168" formatCode="_ &quot;$&quot;\ * #,##0.00_ ;_ &quot;$&quot;\ * \-#,##0.00_ ;_ &quot;$&quot;\ * &quot;-&quot;??_ ;_ @_ "/>
    <numFmt numFmtId="169" formatCode="_ * #,##0.00_ ;_ * \-#,##0.00_ ;_ * &quot;-&quot;??_ ;_ @_ "/>
    <numFmt numFmtId="170" formatCode="0.0000000"/>
    <numFmt numFmtId="171" formatCode="_ * #,##0.0000_ ;_ * \-#,##0.0000_ ;_ * &quot;-&quot;??_ ;_ @_ "/>
    <numFmt numFmtId="172" formatCode="_-&quot;$&quot;* #,##0.00_-;\-&quot;$&quot;* #,##0.00_-;_-&quot;$&quot;* &quot;-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1"/>
      <color rgb="FF00000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vertAlign val="superscript"/>
      <sz val="8"/>
      <color rgb="FF000000"/>
      <name val="Arial Narrow"/>
      <family val="2"/>
    </font>
    <font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169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6" fillId="0" borderId="0"/>
    <xf numFmtId="0" fontId="12" fillId="0" borderId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</cellStyleXfs>
  <cellXfs count="77">
    <xf numFmtId="0" fontId="0" fillId="0" borderId="0" xfId="0"/>
    <xf numFmtId="41" fontId="2" fillId="0" borderId="0" xfId="1" applyFont="1" applyFill="1" applyAlignment="1">
      <alignment vertical="center"/>
    </xf>
    <xf numFmtId="9" fontId="2" fillId="0" borderId="0" xfId="3" applyFont="1" applyFill="1" applyAlignment="1">
      <alignment vertical="center"/>
    </xf>
    <xf numFmtId="41" fontId="2" fillId="0" borderId="0" xfId="1" applyFont="1" applyAlignment="1">
      <alignment vertical="center"/>
    </xf>
    <xf numFmtId="41" fontId="5" fillId="0" borderId="1" xfId="1" applyFont="1" applyBorder="1" applyAlignment="1">
      <alignment horizontal="center" vertical="center"/>
    </xf>
    <xf numFmtId="41" fontId="7" fillId="0" borderId="0" xfId="1" applyFont="1" applyAlignment="1">
      <alignment vertical="center"/>
    </xf>
    <xf numFmtId="165" fontId="5" fillId="5" borderId="1" xfId="1" applyNumberFormat="1" applyFont="1" applyFill="1" applyBorder="1" applyAlignment="1">
      <alignment horizontal="right" vertical="center"/>
    </xf>
    <xf numFmtId="165" fontId="5" fillId="5" borderId="1" xfId="1" applyNumberFormat="1" applyFont="1" applyFill="1" applyBorder="1" applyAlignment="1">
      <alignment vertical="center"/>
    </xf>
    <xf numFmtId="41" fontId="2" fillId="0" borderId="0" xfId="1" applyFont="1" applyAlignment="1">
      <alignment vertical="center"/>
    </xf>
    <xf numFmtId="9" fontId="2" fillId="0" borderId="0" xfId="3" applyFont="1" applyAlignment="1">
      <alignment vertical="center"/>
    </xf>
    <xf numFmtId="41" fontId="2" fillId="0" borderId="0" xfId="1" applyFont="1" applyBorder="1" applyAlignment="1">
      <alignment vertical="center"/>
    </xf>
    <xf numFmtId="165" fontId="5" fillId="2" borderId="1" xfId="1" applyNumberFormat="1" applyFont="1" applyFill="1" applyBorder="1" applyAlignment="1">
      <alignment horizontal="right" vertical="center"/>
    </xf>
    <xf numFmtId="165" fontId="2" fillId="0" borderId="0" xfId="2" applyNumberFormat="1" applyFont="1" applyBorder="1" applyAlignment="1">
      <alignment vertical="center"/>
    </xf>
    <xf numFmtId="164" fontId="2" fillId="0" borderId="0" xfId="2" applyFont="1" applyBorder="1" applyAlignment="1">
      <alignment vertical="center"/>
    </xf>
    <xf numFmtId="165" fontId="7" fillId="0" borderId="0" xfId="1" applyNumberFormat="1" applyFont="1" applyBorder="1" applyAlignment="1">
      <alignment vertical="center"/>
    </xf>
    <xf numFmtId="41" fontId="7" fillId="0" borderId="0" xfId="1" applyFont="1" applyBorder="1" applyAlignment="1">
      <alignment vertical="center"/>
    </xf>
    <xf numFmtId="164" fontId="3" fillId="0" borderId="1" xfId="2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41" fontId="15" fillId="6" borderId="2" xfId="0" applyNumberFormat="1" applyFont="1" applyFill="1" applyBorder="1" applyAlignment="1">
      <alignment vertical="center" wrapText="1"/>
    </xf>
    <xf numFmtId="0" fontId="15" fillId="3" borderId="3" xfId="0" applyFont="1" applyFill="1" applyBorder="1" applyAlignment="1">
      <alignment horizontal="left" vertical="center" wrapText="1" indent="3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 applyProtection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 wrapText="1"/>
    </xf>
    <xf numFmtId="10" fontId="19" fillId="0" borderId="1" xfId="0" applyNumberFormat="1" applyFont="1" applyFill="1" applyBorder="1" applyAlignment="1">
      <alignment horizontal="center" vertical="center" wrapText="1"/>
    </xf>
    <xf numFmtId="9" fontId="19" fillId="0" borderId="1" xfId="0" applyNumberFormat="1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/>
    </xf>
    <xf numFmtId="41" fontId="15" fillId="6" borderId="1" xfId="0" applyNumberFormat="1" applyFont="1" applyFill="1" applyBorder="1" applyAlignment="1">
      <alignment vertical="center" wrapText="1"/>
    </xf>
    <xf numFmtId="172" fontId="16" fillId="0" borderId="1" xfId="2" applyNumberFormat="1" applyFont="1" applyBorder="1" applyAlignment="1">
      <alignment vertical="center"/>
    </xf>
    <xf numFmtId="172" fontId="16" fillId="0" borderId="1" xfId="2" applyNumberFormat="1" applyFont="1" applyFill="1" applyBorder="1" applyAlignment="1">
      <alignment vertical="center"/>
    </xf>
    <xf numFmtId="172" fontId="15" fillId="3" borderId="1" xfId="2" applyNumberFormat="1" applyFont="1" applyFill="1" applyBorder="1" applyAlignment="1">
      <alignment vertical="center" wrapText="1"/>
    </xf>
    <xf numFmtId="172" fontId="15" fillId="4" borderId="1" xfId="2" applyNumberFormat="1" applyFont="1" applyFill="1" applyBorder="1" applyAlignment="1">
      <alignment vertical="center"/>
    </xf>
    <xf numFmtId="172" fontId="15" fillId="6" borderId="1" xfId="2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12" fontId="2" fillId="0" borderId="0" xfId="1" applyNumberFormat="1" applyFont="1" applyAlignment="1">
      <alignment vertical="center"/>
    </xf>
    <xf numFmtId="0" fontId="4" fillId="8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41" fontId="5" fillId="2" borderId="1" xfId="1" applyFont="1" applyFill="1" applyBorder="1" applyAlignment="1">
      <alignment horizontal="left" vertical="center" wrapText="1"/>
    </xf>
    <xf numFmtId="9" fontId="16" fillId="0" borderId="3" xfId="0" applyNumberFormat="1" applyFont="1" applyBorder="1" applyAlignment="1">
      <alignment horizontal="center" vertical="center" wrapText="1"/>
    </xf>
    <xf numFmtId="9" fontId="16" fillId="0" borderId="5" xfId="0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1" fontId="5" fillId="0" borderId="1" xfId="1" applyFont="1" applyBorder="1" applyAlignment="1">
      <alignment horizontal="center" vertical="center"/>
    </xf>
    <xf numFmtId="41" fontId="5" fillId="0" borderId="1" xfId="1" applyFont="1" applyBorder="1" applyAlignment="1">
      <alignment horizontal="left" vertical="center" wrapText="1"/>
    </xf>
    <xf numFmtId="41" fontId="6" fillId="0" borderId="1" xfId="1" applyFont="1" applyBorder="1" applyAlignment="1">
      <alignment horizontal="left" vertical="center" wrapText="1"/>
    </xf>
    <xf numFmtId="0" fontId="13" fillId="7" borderId="1" xfId="0" applyFont="1" applyFill="1" applyBorder="1" applyAlignment="1">
      <alignment horizontal="center" vertical="center" wrapText="1"/>
    </xf>
    <xf numFmtId="41" fontId="4" fillId="0" borderId="3" xfId="1" applyFont="1" applyBorder="1" applyAlignment="1">
      <alignment horizontal="left" vertical="center" wrapText="1"/>
    </xf>
    <xf numFmtId="41" fontId="4" fillId="0" borderId="4" xfId="1" applyFont="1" applyBorder="1" applyAlignment="1">
      <alignment horizontal="left" vertical="center" wrapText="1"/>
    </xf>
    <xf numFmtId="41" fontId="4" fillId="0" borderId="5" xfId="1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41" fontId="15" fillId="6" borderId="3" xfId="0" applyNumberFormat="1" applyFont="1" applyFill="1" applyBorder="1" applyAlignment="1">
      <alignment horizontal="center" vertical="center" wrapText="1"/>
    </xf>
    <xf numFmtId="41" fontId="15" fillId="6" borderId="4" xfId="0" applyNumberFormat="1" applyFont="1" applyFill="1" applyBorder="1" applyAlignment="1">
      <alignment horizontal="center" vertical="center" wrapText="1"/>
    </xf>
    <xf numFmtId="41" fontId="15" fillId="6" borderId="5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9" fontId="16" fillId="0" borderId="1" xfId="0" applyNumberFormat="1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</cellXfs>
  <cellStyles count="18">
    <cellStyle name="Millares [0]" xfId="1" builtinId="6"/>
    <cellStyle name="Millares [0] 2" xfId="6" xr:uid="{00000000-0005-0000-0000-000001000000}"/>
    <cellStyle name="Millares 2" xfId="7" xr:uid="{00000000-0005-0000-0000-000002000000}"/>
    <cellStyle name="Millares 3" xfId="8" xr:uid="{00000000-0005-0000-0000-000003000000}"/>
    <cellStyle name="Millares 4" xfId="5" xr:uid="{00000000-0005-0000-0000-000004000000}"/>
    <cellStyle name="Millares 5" xfId="14" xr:uid="{00000000-0005-0000-0000-000005000000}"/>
    <cellStyle name="Millares 6" xfId="17" xr:uid="{00000000-0005-0000-0000-000006000000}"/>
    <cellStyle name="Moneda [0]" xfId="2" builtinId="7"/>
    <cellStyle name="Moneda 2" xfId="9" xr:uid="{00000000-0005-0000-0000-000008000000}"/>
    <cellStyle name="Moneda 3" xfId="16" xr:uid="{00000000-0005-0000-0000-000009000000}"/>
    <cellStyle name="Moneda 4" xfId="15" xr:uid="{00000000-0005-0000-0000-00000A000000}"/>
    <cellStyle name="Normal" xfId="0" builtinId="0"/>
    <cellStyle name="Normal 2" xfId="10" xr:uid="{00000000-0005-0000-0000-00000C000000}"/>
    <cellStyle name="Normal 3" xfId="11" xr:uid="{00000000-0005-0000-0000-00000D000000}"/>
    <cellStyle name="Normal 4" xfId="4" xr:uid="{00000000-0005-0000-0000-00000E000000}"/>
    <cellStyle name="Porcentaje" xfId="3" builtinId="5"/>
    <cellStyle name="Porcentaje 2" xfId="12" xr:uid="{00000000-0005-0000-0000-000010000000}"/>
    <cellStyle name="Porcentual 2" xfId="13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41"/>
  <sheetViews>
    <sheetView tabSelected="1" topLeftCell="A11" zoomScale="85" zoomScaleNormal="85" zoomScaleSheetLayoutView="70" workbookViewId="0">
      <selection activeCell="C23" sqref="C23"/>
    </sheetView>
  </sheetViews>
  <sheetFormatPr baseColWidth="10" defaultColWidth="11.42578125" defaultRowHeight="16.5" x14ac:dyDescent="0.25"/>
  <cols>
    <col min="1" max="1" width="6.42578125" style="3" customWidth="1"/>
    <col min="2" max="2" width="33" style="3" customWidth="1"/>
    <col min="3" max="3" width="14.7109375" style="3" customWidth="1"/>
    <col min="4" max="4" width="27.85546875" style="3" customWidth="1"/>
    <col min="5" max="5" width="25.42578125" style="3" customWidth="1"/>
    <col min="6" max="6" width="20.7109375" style="3" customWidth="1"/>
    <col min="7" max="7" width="21.5703125" style="3" customWidth="1"/>
    <col min="8" max="8" width="27.140625" style="3" customWidth="1"/>
    <col min="9" max="9" width="12" style="3" customWidth="1"/>
    <col min="10" max="10" width="30" style="3" customWidth="1"/>
    <col min="11" max="11" width="19.42578125" style="3" customWidth="1"/>
    <col min="12" max="12" width="18.42578125" style="8" customWidth="1"/>
    <col min="13" max="13" width="20.85546875" style="3" customWidth="1"/>
    <col min="14" max="15" width="11.42578125" style="3"/>
    <col min="16" max="16" width="20.7109375" style="3" customWidth="1"/>
    <col min="17" max="17" width="19.7109375" style="3" customWidth="1"/>
    <col min="18" max="16384" width="11.42578125" style="3"/>
  </cols>
  <sheetData>
    <row r="1" spans="1:11" x14ac:dyDescent="0.25">
      <c r="A1" s="1"/>
      <c r="B1" s="1"/>
      <c r="C1" s="1"/>
      <c r="D1" s="1"/>
      <c r="E1" s="2"/>
      <c r="F1" s="2"/>
      <c r="G1" s="1"/>
    </row>
    <row r="2" spans="1:11" ht="45.75" customHeight="1" x14ac:dyDescent="0.25">
      <c r="A2" s="38" t="s">
        <v>23</v>
      </c>
      <c r="B2" s="39"/>
      <c r="C2" s="39"/>
      <c r="D2" s="39"/>
      <c r="E2" s="39"/>
      <c r="F2" s="40"/>
    </row>
    <row r="3" spans="1:11" ht="36" customHeight="1" x14ac:dyDescent="0.25">
      <c r="A3" s="41"/>
      <c r="B3" s="42"/>
      <c r="C3" s="42"/>
      <c r="D3" s="42"/>
      <c r="E3" s="42"/>
      <c r="F3" s="43"/>
    </row>
    <row r="4" spans="1:11" ht="33.75" customHeight="1" x14ac:dyDescent="0.25">
      <c r="A4" s="47" t="s">
        <v>24</v>
      </c>
      <c r="B4" s="48"/>
      <c r="C4" s="48"/>
      <c r="D4" s="48"/>
      <c r="E4" s="48"/>
      <c r="F4" s="49"/>
    </row>
    <row r="5" spans="1:11" ht="42.75" customHeight="1" x14ac:dyDescent="0.25">
      <c r="A5" s="50"/>
      <c r="B5" s="51"/>
      <c r="C5" s="51"/>
      <c r="D5" s="51"/>
      <c r="E5" s="51"/>
      <c r="F5" s="52"/>
    </row>
    <row r="6" spans="1:11" ht="18" customHeight="1" x14ac:dyDescent="0.25">
      <c r="A6" s="53" t="s">
        <v>2</v>
      </c>
      <c r="B6" s="53"/>
      <c r="C6" s="53"/>
      <c r="D6" s="53"/>
      <c r="E6" s="53"/>
      <c r="F6" s="4" t="s">
        <v>3</v>
      </c>
    </row>
    <row r="7" spans="1:11" ht="18" customHeight="1" x14ac:dyDescent="0.25">
      <c r="A7" s="54" t="s">
        <v>31</v>
      </c>
      <c r="B7" s="54"/>
      <c r="C7" s="54"/>
      <c r="D7" s="54"/>
      <c r="E7" s="54"/>
      <c r="F7" s="6">
        <f>SUM(F8:F9)</f>
        <v>0</v>
      </c>
      <c r="G7" s="9"/>
    </row>
    <row r="8" spans="1:11" ht="32.25" customHeight="1" x14ac:dyDescent="0.25">
      <c r="A8" s="55" t="s">
        <v>32</v>
      </c>
      <c r="B8" s="55"/>
      <c r="C8" s="55"/>
      <c r="D8" s="55"/>
      <c r="E8" s="55"/>
      <c r="F8" s="16"/>
      <c r="G8" s="10"/>
      <c r="H8" s="12"/>
      <c r="I8" s="13"/>
      <c r="J8" s="14"/>
      <c r="K8" s="10"/>
    </row>
    <row r="9" spans="1:11" ht="39" customHeight="1" x14ac:dyDescent="0.25">
      <c r="A9" s="55" t="s">
        <v>33</v>
      </c>
      <c r="B9" s="55"/>
      <c r="C9" s="55"/>
      <c r="D9" s="55"/>
      <c r="E9" s="55"/>
      <c r="F9" s="16"/>
      <c r="G9" s="10"/>
      <c r="H9" s="12"/>
      <c r="I9" s="13"/>
      <c r="J9" s="15"/>
      <c r="K9" s="10"/>
    </row>
    <row r="10" spans="1:11" ht="19.5" customHeight="1" x14ac:dyDescent="0.25">
      <c r="A10" s="57" t="s">
        <v>20</v>
      </c>
      <c r="B10" s="58"/>
      <c r="C10" s="58"/>
      <c r="D10" s="58"/>
      <c r="E10" s="59"/>
      <c r="F10" s="7">
        <f>+ROUND(F7*0.19,0)</f>
        <v>0</v>
      </c>
      <c r="G10" s="10"/>
      <c r="H10" s="10"/>
      <c r="I10" s="10"/>
      <c r="J10" s="10"/>
      <c r="K10" s="10"/>
    </row>
    <row r="11" spans="1:11" ht="18" customHeight="1" x14ac:dyDescent="0.25">
      <c r="A11" s="44" t="s">
        <v>21</v>
      </c>
      <c r="B11" s="44"/>
      <c r="C11" s="44"/>
      <c r="D11" s="44"/>
      <c r="E11" s="44"/>
      <c r="F11" s="11">
        <f>ROUND(F10+F7,0)</f>
        <v>0</v>
      </c>
    </row>
    <row r="12" spans="1:11" ht="32.25" customHeight="1" x14ac:dyDescent="0.25">
      <c r="A12" s="56" t="s">
        <v>25</v>
      </c>
      <c r="B12" s="56"/>
      <c r="C12" s="56"/>
      <c r="D12" s="56"/>
      <c r="E12" s="56"/>
      <c r="F12" s="56"/>
    </row>
    <row r="13" spans="1:11" ht="33" customHeight="1" x14ac:dyDescent="0.25">
      <c r="A13" s="56"/>
      <c r="B13" s="56"/>
      <c r="C13" s="56"/>
      <c r="D13" s="56"/>
      <c r="E13" s="56"/>
      <c r="F13" s="56"/>
    </row>
    <row r="14" spans="1:11" ht="25.5" customHeight="1" x14ac:dyDescent="0.25">
      <c r="A14" s="17" t="s">
        <v>22</v>
      </c>
      <c r="B14" s="17" t="s">
        <v>30</v>
      </c>
      <c r="C14" s="17" t="s">
        <v>4</v>
      </c>
      <c r="D14" s="17" t="s">
        <v>5</v>
      </c>
      <c r="E14" s="17" t="s">
        <v>6</v>
      </c>
      <c r="F14" s="17" t="s">
        <v>3</v>
      </c>
    </row>
    <row r="15" spans="1:11" ht="30.75" customHeight="1" x14ac:dyDescent="0.25">
      <c r="A15" s="64" t="s">
        <v>27</v>
      </c>
      <c r="B15" s="65"/>
      <c r="C15" s="65"/>
      <c r="D15" s="65"/>
      <c r="E15" s="66"/>
      <c r="F15" s="18"/>
    </row>
    <row r="16" spans="1:11" ht="15" customHeight="1" x14ac:dyDescent="0.25">
      <c r="A16" s="19"/>
      <c r="B16" s="67" t="s">
        <v>7</v>
      </c>
      <c r="C16" s="67"/>
      <c r="D16" s="67"/>
      <c r="E16" s="67"/>
      <c r="F16" s="32">
        <f>SUM(F17:F20)</f>
        <v>0</v>
      </c>
    </row>
    <row r="17" spans="1:8" ht="15" customHeight="1" x14ac:dyDescent="0.25">
      <c r="A17" s="20">
        <v>1</v>
      </c>
      <c r="B17" s="21" t="s">
        <v>8</v>
      </c>
      <c r="C17" s="22" t="s">
        <v>28</v>
      </c>
      <c r="D17" s="35">
        <f>+ROUND(1527-D18-D19,0)</f>
        <v>916</v>
      </c>
      <c r="E17" s="30"/>
      <c r="F17" s="30">
        <f>ROUND(+D17*E17,0)</f>
        <v>0</v>
      </c>
    </row>
    <row r="18" spans="1:8" ht="15" customHeight="1" x14ac:dyDescent="0.25">
      <c r="A18" s="20">
        <v>2</v>
      </c>
      <c r="B18" s="21" t="s">
        <v>9</v>
      </c>
      <c r="C18" s="22" t="s">
        <v>28</v>
      </c>
      <c r="D18" s="35">
        <f>ROUND(1527*0.4,0)</f>
        <v>611</v>
      </c>
      <c r="E18" s="30"/>
      <c r="F18" s="30">
        <f>ROUND(+D18*E18,0)</f>
        <v>0</v>
      </c>
    </row>
    <row r="19" spans="1:8" ht="24" hidden="1" customHeight="1" x14ac:dyDescent="0.25">
      <c r="A19" s="20"/>
      <c r="B19" s="21"/>
      <c r="C19" s="22"/>
      <c r="D19" s="35"/>
      <c r="E19" s="31"/>
      <c r="F19" s="30">
        <f>ROUND(+D19*E19,0)</f>
        <v>0</v>
      </c>
    </row>
    <row r="20" spans="1:8" ht="27" customHeight="1" x14ac:dyDescent="0.25">
      <c r="A20" s="20">
        <v>3</v>
      </c>
      <c r="B20" s="21" t="s">
        <v>10</v>
      </c>
      <c r="C20" s="22" t="s">
        <v>11</v>
      </c>
      <c r="D20" s="35">
        <v>1</v>
      </c>
      <c r="E20" s="30"/>
      <c r="F20" s="30">
        <f>ROUND(+D20*E20,0)</f>
        <v>0</v>
      </c>
    </row>
    <row r="21" spans="1:8" ht="15" customHeight="1" x14ac:dyDescent="0.25">
      <c r="A21" s="24"/>
      <c r="B21" s="68" t="s">
        <v>12</v>
      </c>
      <c r="C21" s="67"/>
      <c r="D21" s="67"/>
      <c r="E21" s="69"/>
      <c r="F21" s="33">
        <f>SUM(F22:F25)</f>
        <v>0</v>
      </c>
    </row>
    <row r="22" spans="1:8" ht="15" customHeight="1" x14ac:dyDescent="0.25">
      <c r="A22" s="20"/>
      <c r="B22" s="25" t="s">
        <v>13</v>
      </c>
      <c r="C22" s="26"/>
      <c r="D22" s="70"/>
      <c r="E22" s="71"/>
      <c r="F22" s="30">
        <f>ROUND(F16*C22,0)</f>
        <v>0</v>
      </c>
    </row>
    <row r="23" spans="1:8" ht="15" customHeight="1" x14ac:dyDescent="0.25">
      <c r="A23" s="20"/>
      <c r="B23" s="25" t="s">
        <v>14</v>
      </c>
      <c r="C23" s="27"/>
      <c r="D23" s="45"/>
      <c r="E23" s="46"/>
      <c r="F23" s="30">
        <f>ROUND(F16*C23,0)</f>
        <v>0</v>
      </c>
    </row>
    <row r="24" spans="1:8" ht="15" customHeight="1" x14ac:dyDescent="0.25">
      <c r="A24" s="20"/>
      <c r="B24" s="25" t="s">
        <v>15</v>
      </c>
      <c r="C24" s="27"/>
      <c r="D24" s="70"/>
      <c r="E24" s="71"/>
      <c r="F24" s="30">
        <f>ROUND(F16*C24,0)</f>
        <v>0</v>
      </c>
    </row>
    <row r="25" spans="1:8" x14ac:dyDescent="0.25">
      <c r="A25" s="20"/>
      <c r="B25" s="25" t="s">
        <v>16</v>
      </c>
      <c r="C25" s="27">
        <v>0.19</v>
      </c>
      <c r="D25" s="70"/>
      <c r="E25" s="71"/>
      <c r="F25" s="30">
        <f>+ROUND(F24*C25,0)</f>
        <v>0</v>
      </c>
      <c r="G25" s="3">
        <v>600087336</v>
      </c>
      <c r="H25" s="8">
        <f>+G25*0.9</f>
        <v>540078602.39999998</v>
      </c>
    </row>
    <row r="26" spans="1:8" ht="15" customHeight="1" x14ac:dyDescent="0.25">
      <c r="A26" s="24" t="s">
        <v>0</v>
      </c>
      <c r="B26" s="28" t="s">
        <v>17</v>
      </c>
      <c r="C26" s="24"/>
      <c r="D26" s="72"/>
      <c r="E26" s="73"/>
      <c r="F26" s="33">
        <f>F16+F21</f>
        <v>0</v>
      </c>
      <c r="H26" s="3">
        <f>+F26*0.9</f>
        <v>0</v>
      </c>
    </row>
    <row r="27" spans="1:8" ht="39" customHeight="1" x14ac:dyDescent="0.25">
      <c r="A27" s="61" t="s">
        <v>34</v>
      </c>
      <c r="B27" s="62"/>
      <c r="C27" s="62"/>
      <c r="D27" s="62"/>
      <c r="E27" s="62"/>
      <c r="F27" s="29"/>
    </row>
    <row r="28" spans="1:8" ht="15" customHeight="1" x14ac:dyDescent="0.25">
      <c r="A28" s="19"/>
      <c r="B28" s="67" t="s">
        <v>7</v>
      </c>
      <c r="C28" s="67"/>
      <c r="D28" s="67"/>
      <c r="E28" s="67"/>
      <c r="F28" s="32">
        <f>SUM(F29:F32)</f>
        <v>0</v>
      </c>
    </row>
    <row r="29" spans="1:8" ht="15" customHeight="1" x14ac:dyDescent="0.25">
      <c r="A29" s="20">
        <v>1</v>
      </c>
      <c r="B29" s="21" t="s">
        <v>8</v>
      </c>
      <c r="C29" s="22" t="s">
        <v>28</v>
      </c>
      <c r="D29" s="23">
        <v>433</v>
      </c>
      <c r="E29" s="30"/>
      <c r="F29" s="30">
        <f>ROUND(D29*E29,0)</f>
        <v>0</v>
      </c>
    </row>
    <row r="30" spans="1:8" ht="15" customHeight="1" x14ac:dyDescent="0.25">
      <c r="A30" s="20">
        <v>2</v>
      </c>
      <c r="B30" s="21" t="s">
        <v>9</v>
      </c>
      <c r="C30" s="22" t="s">
        <v>28</v>
      </c>
      <c r="D30" s="23">
        <v>1702</v>
      </c>
      <c r="E30" s="30"/>
      <c r="F30" s="30">
        <f>ROUND(D30*E30,0)</f>
        <v>0</v>
      </c>
    </row>
    <row r="31" spans="1:8" ht="25.5" x14ac:dyDescent="0.25">
      <c r="A31" s="20">
        <v>3</v>
      </c>
      <c r="B31" s="21" t="s">
        <v>19</v>
      </c>
      <c r="C31" s="22" t="s">
        <v>29</v>
      </c>
      <c r="D31" s="23">
        <v>640</v>
      </c>
      <c r="E31" s="31"/>
      <c r="F31" s="30">
        <f>ROUND(D31*E31,0)</f>
        <v>0</v>
      </c>
    </row>
    <row r="32" spans="1:8" s="8" customFormat="1" ht="15" customHeight="1" x14ac:dyDescent="0.25">
      <c r="A32" s="20">
        <v>4</v>
      </c>
      <c r="B32" s="21" t="s">
        <v>10</v>
      </c>
      <c r="C32" s="22" t="s">
        <v>11</v>
      </c>
      <c r="D32" s="23">
        <v>1</v>
      </c>
      <c r="E32" s="30"/>
      <c r="F32" s="30">
        <f t="shared" ref="F32" si="0">ROUND(D32*E32,0)</f>
        <v>0</v>
      </c>
    </row>
    <row r="33" spans="1:7" ht="15" customHeight="1" x14ac:dyDescent="0.25">
      <c r="A33" s="24"/>
      <c r="B33" s="68" t="s">
        <v>12</v>
      </c>
      <c r="C33" s="67"/>
      <c r="D33" s="67"/>
      <c r="E33" s="67"/>
      <c r="F33" s="33">
        <f>SUM(F34:F37)</f>
        <v>0</v>
      </c>
    </row>
    <row r="34" spans="1:7" ht="15" customHeight="1" x14ac:dyDescent="0.25">
      <c r="A34" s="20"/>
      <c r="B34" s="25" t="s">
        <v>13</v>
      </c>
      <c r="C34" s="26"/>
      <c r="D34" s="74"/>
      <c r="E34" s="70"/>
      <c r="F34" s="30">
        <f>ROUND(F28*C34,0)</f>
        <v>0</v>
      </c>
    </row>
    <row r="35" spans="1:7" ht="15" customHeight="1" x14ac:dyDescent="0.25">
      <c r="A35" s="20"/>
      <c r="B35" s="25" t="s">
        <v>14</v>
      </c>
      <c r="C35" s="27"/>
      <c r="D35" s="75"/>
      <c r="E35" s="70"/>
      <c r="F35" s="30">
        <f>ROUND(F28*C35,0)</f>
        <v>0</v>
      </c>
      <c r="G35" s="37"/>
    </row>
    <row r="36" spans="1:7" ht="15" customHeight="1" x14ac:dyDescent="0.25">
      <c r="A36" s="20"/>
      <c r="B36" s="25" t="s">
        <v>15</v>
      </c>
      <c r="C36" s="27"/>
      <c r="D36" s="74"/>
      <c r="E36" s="70"/>
      <c r="F36" s="30">
        <f>ROUND(F28*C36,0)</f>
        <v>0</v>
      </c>
    </row>
    <row r="37" spans="1:7" ht="15" customHeight="1" x14ac:dyDescent="0.25">
      <c r="A37" s="20"/>
      <c r="B37" s="25" t="s">
        <v>16</v>
      </c>
      <c r="C37" s="27">
        <v>0.19</v>
      </c>
      <c r="D37" s="74"/>
      <c r="E37" s="70"/>
      <c r="F37" s="30">
        <f>+ROUND(F36*C37,0)</f>
        <v>0</v>
      </c>
    </row>
    <row r="38" spans="1:7" ht="15" customHeight="1" x14ac:dyDescent="0.25">
      <c r="A38" s="24" t="s">
        <v>1</v>
      </c>
      <c r="B38" s="28" t="s">
        <v>17</v>
      </c>
      <c r="C38" s="24"/>
      <c r="D38" s="76"/>
      <c r="E38" s="72"/>
      <c r="F38" s="33">
        <f>+F28+F33</f>
        <v>0</v>
      </c>
    </row>
    <row r="39" spans="1:7" ht="16.5" customHeight="1" x14ac:dyDescent="0.25">
      <c r="A39" s="61" t="s">
        <v>26</v>
      </c>
      <c r="B39" s="62"/>
      <c r="C39" s="62"/>
      <c r="D39" s="62"/>
      <c r="E39" s="63"/>
      <c r="F39" s="34">
        <f>F26+F38</f>
        <v>0</v>
      </c>
    </row>
    <row r="40" spans="1:7" x14ac:dyDescent="0.25">
      <c r="A40" s="5"/>
      <c r="B40" s="5"/>
      <c r="C40" s="5"/>
      <c r="D40" s="5"/>
      <c r="E40" s="5"/>
      <c r="F40" s="5"/>
    </row>
    <row r="41" spans="1:7" x14ac:dyDescent="0.25">
      <c r="A41" s="60" t="s">
        <v>18</v>
      </c>
      <c r="B41" s="60"/>
      <c r="C41" s="60"/>
      <c r="D41" s="60"/>
      <c r="E41" s="60"/>
      <c r="F41" s="36">
        <f>+F39+F11</f>
        <v>0</v>
      </c>
    </row>
  </sheetData>
  <sheetProtection algorithmName="SHA-512" hashValue="TZxce6F6C0myLqBX8Pz4QW63zDod/HYLc6H+v8EYJdbhpl+ar6mx6jNltDHd0XHcT08tix4dXzy213Ac5yXs1Q==" saltValue="KJOI10dlkBjR6mMPYET2+w==" spinCount="100000" sheet="1" objects="1" scenarios="1"/>
  <protectedRanges>
    <protectedRange sqref="C34:C36" name="Rango5"/>
    <protectedRange sqref="E29:E32" name="Rango4"/>
    <protectedRange sqref="C22:C24" name="Rango3"/>
    <protectedRange sqref="E17:E20" name="Rango2"/>
    <protectedRange sqref="F8:F9" name="Rango1"/>
  </protectedRanges>
  <mergeCells count="27">
    <mergeCell ref="D38:E38"/>
    <mergeCell ref="A41:E41"/>
    <mergeCell ref="A39:E39"/>
    <mergeCell ref="A15:E15"/>
    <mergeCell ref="B16:E16"/>
    <mergeCell ref="B21:E21"/>
    <mergeCell ref="D22:E22"/>
    <mergeCell ref="D24:E24"/>
    <mergeCell ref="D25:E25"/>
    <mergeCell ref="D26:E26"/>
    <mergeCell ref="A27:E27"/>
    <mergeCell ref="B28:E28"/>
    <mergeCell ref="B33:E33"/>
    <mergeCell ref="D34:E34"/>
    <mergeCell ref="D35:E35"/>
    <mergeCell ref="D36:E36"/>
    <mergeCell ref="D37:E37"/>
    <mergeCell ref="A2:F3"/>
    <mergeCell ref="A11:E11"/>
    <mergeCell ref="D23:E23"/>
    <mergeCell ref="A4:F5"/>
    <mergeCell ref="A6:E6"/>
    <mergeCell ref="A7:E7"/>
    <mergeCell ref="A8:E8"/>
    <mergeCell ref="A9:E9"/>
    <mergeCell ref="A12:F13"/>
    <mergeCell ref="A10:E10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82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E01B9B39-1BA6-4072-A225-39A92EC601F0}"/>
</file>

<file path=customXml/itemProps2.xml><?xml version="1.0" encoding="utf-8"?>
<ds:datastoreItem xmlns:ds="http://schemas.openxmlformats.org/officeDocument/2006/customXml" ds:itemID="{D04F09F4-3CDA-410C-8419-E0DC47245D92}"/>
</file>

<file path=customXml/itemProps3.xml><?xml version="1.0" encoding="utf-8"?>
<ds:datastoreItem xmlns:ds="http://schemas.openxmlformats.org/officeDocument/2006/customXml" ds:itemID="{DD7B483C-A967-42CC-B8A1-9E5B0C761A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FORMATO4LLAVEENMANOG2</dc:title>
  <dc:creator>SONIA PATRICIA GRANADOS VERA</dc:creator>
  <cp:lastModifiedBy>MIGUEL ECHEVERRI OCHOA</cp:lastModifiedBy>
  <dcterms:created xsi:type="dcterms:W3CDTF">2018-03-27T21:50:58Z</dcterms:created>
  <dcterms:modified xsi:type="dcterms:W3CDTF">2019-03-20T21:28:14Z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