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tpreyes_findeter_gov_co/Documents/FINDETER_2021/VIABILIZACIONES/PROCESOS/Estudios Previos/8. Popayan - Pasto Garzas y Mijitayo/Obra/"/>
    </mc:Choice>
  </mc:AlternateContent>
  <xr:revisionPtr revIDLastSave="57" documentId="8_{305646EE-21A8-4058-98C4-016C84155923}" xr6:coauthVersionLast="47" xr6:coauthVersionMax="47" xr10:uidLastSave="{B942CDFE-A57F-426B-8205-11293CB3A719}"/>
  <bookViews>
    <workbookView xWindow="-120" yWindow="-120" windowWidth="20730" windowHeight="11160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<sst xmlns="http://schemas.openxmlformats.org/spreadsheetml/2006/main" count="560" uniqueCount="256">
  <si>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</si>
  <si>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</si>
  <si>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</si>
  <si>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</si>
  <si>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</si>
  <si>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</si>
  <si>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</si>
  <si>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</si>
  <si>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</si>
  <si>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</si>
  <si>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</si>
  <si>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</si>
  <si>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</si>
  <si>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</si>
  <si>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</si>
  <si>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</si>
  <si>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</si>
  <si>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</si>
  <si>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</si>
  <si>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</si>
  <si>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</si>
  <si>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</si>
  <si>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</si>
  <si>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</si>
  <si>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</si>
  <si>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</si>
  <si>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</si>
  <si>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</si>
  <si>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</si>
  <si>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</si>
  <si>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</si>
  <si>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</si>
  <si>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</si>
  <si>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</si>
  <si>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</si>
  <si>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</si>
  <si>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</si>
  <si>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</si>
  <si>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</si>
  <si>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</si>
  <si>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</si>
  <si>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</si>
  <si>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</si>
  <si>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</si>
  <si>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</si>
  <si>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</si>
  <si>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</si>
  <si>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</si>
  <si>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</si>
  <si>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</si>
  <si>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</si>
  <si>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</si>
  <si>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</si>
  <si>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</si>
  <si>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</si>
  <si>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</si>
  <si>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</si>
  <si>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</si>
  <si>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</si>
  <si>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</si>
  <si>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</si>
  <si>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</si>
  <si>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</si>
  <si>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</si>
  <si>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</si>
  <si>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</si>
  <si>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</si>
  <si>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</si>
  <si>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</si>
  <si>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</si>
  <si>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</si>
  <si>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</si>
  <si>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</si>
  <si>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</si>
  <si>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</si>
  <si>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</si>
  <si>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</si>
  <si>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</si>
  <si>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</si>
  <si>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</si>
  <si>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</si>
  <si>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</si>
  <si>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</si>
  <si>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</si>
  <si>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</si>
  <si>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</si>
  <si>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</si>
  <si>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</si>
  <si>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</si>
  <si>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</si>
  <si>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</si>
  <si>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</si>
  <si>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</si>
  <si>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</si>
  <si>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</si>
  <si>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</si>
  <si>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</si>
  <si>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</si>
  <si>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</si>
  <si>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</si>
  <si>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</si>
  <si>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</si>
  <si>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</si>
  <si>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</si>
  <si>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</si>
  <si>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</si>
  <si>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</si>
  <si>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</si>
  <si>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</si>
  <si>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</si>
  <si>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</si>
  <si>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</si>
  <si>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</si>
  <si>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</si>
  <si>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</si>
  <si>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</si>
  <si>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</si>
  <si>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</si>
  <si>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</si>
  <si>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</si>
  <si>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</si>
  <si>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</si>
  <si>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</si>
  <si>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</si>
  <si>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</si>
  <si>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</si>
  <si>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</si>
  <si>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</si>
  <si>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</si>
  <si>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</si>
  <si>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</si>
  <si>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</si>
  <si>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</si>
  <si>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</si>
  <si>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</si>
  <si>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</si>
  <si>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</si>
  <si>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</si>
  <si>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</si>
  <si>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</si>
  <si>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</si>
  <si>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</si>
  <si>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</si>
  <si>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</si>
  <si>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</si>
  <si>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</si>
  <si>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</si>
  <si>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</si>
  <si>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</si>
  <si>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</si>
  <si>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</si>
  <si>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</si>
  <si>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</si>
  <si>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</si>
  <si>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</si>
  <si>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</si>
  <si>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</si>
  <si>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</si>
  <si>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</si>
  <si>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</si>
  <si>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</si>
  <si>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</si>
  <si>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</si>
  <si>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</si>
  <si>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</si>
  <si>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</si>
  <si>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</si>
  <si>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</si>
  <si>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</si>
  <si>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</si>
  <si>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</si>
  <si>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</si>
  <si>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</si>
  <si>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</si>
  <si>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</si>
  <si>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</si>
  <si>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</si>
  <si>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</si>
  <si>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</si>
  <si>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</si>
  <si>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</si>
  <si>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</si>
  <si>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</si>
  <si>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</si>
  <si>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</si>
  <si>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</si>
  <si>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</si>
  <si>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</si>
  <si>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</si>
  <si>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</si>
  <si>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</si>
  <si>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</si>
  <si>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</si>
  <si>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</si>
  <si>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</si>
  <si>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</si>
  <si>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</si>
  <si>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</si>
  <si>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</si>
  <si>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</si>
  <si>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</si>
  <si>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</si>
  <si>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</si>
  <si>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</si>
  <si>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</si>
  <si>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</si>
  <si>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</si>
  <si>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</si>
  <si>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</si>
  <si>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</si>
  <si>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</si>
  <si>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</si>
  <si>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</si>
  <si>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</si>
  <si>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</si>
  <si>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</si>
  <si>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</si>
  <si>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</si>
  <si>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</si>
  <si>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</si>
  <si>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</si>
  <si>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</si>
  <si>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</si>
  <si>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</si>
  <si>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</si>
  <si>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</si>
  <si>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</si>
  <si>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</si>
  <si>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</si>
  <si>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</si>
  <si>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</si>
  <si>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</si>
  <si>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</si>
  <si>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</si>
  <si>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</si>
  <si>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</si>
  <si>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</si>
  <si>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</si>
  <si>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</si>
  <si>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</si>
  <si>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</si>
  <si>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</si>
  <si>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</si>
  <si>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</si>
  <si>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</si>
  <si>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</si>
  <si>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</si>
  <si>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Pérgolas (Incluye las especificaciones que se requieran para su adecuado funcionamiento)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</si>
  <si>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</si>
  <si>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 xml:space="preserve">VALOR TOTAL ETAPA DE  ESTUDIOS Y DISEÑOS, OBTENCIÓN DE PERMISOS LICENCIAS Y PERMISOS REQUERIDOS.  (IVA INCLUIDO) 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</si>
  <si>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</si>
  <si>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Componente Deportivo (cancha sintética Futbol 5, Cancha Múltiple (Incluye arcos de juegos, malla contra impacto, demarcación y pintura superficial incluye cerramiento total y alumbrado)</t>
  </si>
  <si>
    <t>PROYECTO 1. SACUDETE RECREO DEPORTIVO LOCALIZADO EN LA URBANIZACIÓN LAS GARZAS MUNICIPIO DE POPAYAN - CAUCA</t>
  </si>
  <si>
    <t>PROYECTO 2. SACUDETE RECREO DEPORTIVO UBICADO EN LA URBANIZACIÓN ALTOS DE MIJITAYO EN EL MUNICIPIO DE PASTO DEPARTAMENTO DE NARIÑO</t>
  </si>
  <si>
    <t>VALOR TOTAL OFERTA ECONOMICA (PROYECTO 1 Y PROYECTO 2)</t>
  </si>
  <si>
    <t xml:space="preserve">EJECUCIÓN DE ESTUDIOS, DISEÑOS, CONSTRUCCIÓN Y PUESTA EN FUNCIONAMIENTO DE UN SACUDETE RECREO DEPORTIVO UBICADO EN LA URBANIZACIÓN PARQUE LAS GARZAS EN EL MUNICIPIO DE POPAYAN DEPARTAMENTO DE CAUCA Y DE UN SACUDETE RECREO DEPORTIVO UBICADO EN LA URBANIZACIÓN ALTOS DE MIJITAYO EN EL MUNICIPIO DE PASTO DEPARTAMENTO DE NARIÑO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</si>
</sst>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41" fontId="21" fillId="0" borderId="0" xfId="6" applyFont="1" applyAlignment="1">
      <alignment horizontal="center" vertical="center"/>
    </xf>
    <xf numFmtId="0" fontId="25" fillId="5" borderId="34" xfId="0" applyFont="1" applyFill="1" applyBorder="1" applyAlignment="1">
      <alignment horizontal="center" vertical="center" wrapText="1"/>
    </xf>
    <xf numFmtId="0" fontId="32" fillId="10" borderId="35" xfId="0" applyFont="1" applyFill="1" applyBorder="1" applyAlignment="1">
      <alignment horizontal="left" vertical="center" wrapText="1" indent="3"/>
    </xf>
    <xf numFmtId="41" fontId="32" fillId="10" borderId="36" xfId="0" applyNumberFormat="1" applyFont="1" applyFill="1" applyBorder="1" applyAlignment="1">
      <alignment vertical="center" wrapText="1"/>
    </xf>
    <xf numFmtId="6" fontId="23" fillId="0" borderId="16" xfId="0" applyNumberFormat="1" applyFont="1" applyBorder="1" applyAlignment="1">
      <alignment horizontal="center" vertical="center" wrapText="1"/>
    </xf>
    <xf numFmtId="41" fontId="32" fillId="3" borderId="1" xfId="6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0" xfId="0" applyFont="1" applyFill="1" applyAlignment="1">
      <alignment horizontal="left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49" fontId="21" fillId="0" borderId="17" xfId="6" applyNumberFormat="1" applyFont="1" applyBorder="1" applyAlignment="1">
      <alignment horizontal="left" vertical="center" wrapText="1"/>
    </xf>
    <xf numFmtId="49" fontId="21" fillId="0" borderId="31" xfId="6" applyNumberFormat="1" applyFont="1" applyBorder="1" applyAlignment="1">
      <alignment horizontal="left" vertical="center" wrapText="1"/>
    </xf>
    <xf numFmtId="49" fontId="21" fillId="0" borderId="18" xfId="6" applyNumberFormat="1" applyFont="1" applyBorder="1" applyAlignment="1">
      <alignment horizontal="left" vertical="center" wrapText="1"/>
    </xf>
    <xf numFmtId="49" fontId="21" fillId="0" borderId="19" xfId="6" applyNumberFormat="1" applyFont="1" applyBorder="1" applyAlignment="1">
      <alignment horizontal="left" vertical="center" wrapText="1"/>
    </xf>
    <xf numFmtId="49" fontId="21" fillId="0" borderId="32" xfId="6" applyNumberFormat="1" applyFont="1" applyBorder="1" applyAlignment="1">
      <alignment horizontal="left" vertical="center" wrapText="1"/>
    </xf>
    <xf numFmtId="49" fontId="21" fillId="0" borderId="20" xfId="6" applyNumberFormat="1" applyFont="1" applyBorder="1" applyAlignment="1">
      <alignment horizontal="left" vertical="center" wrapText="1"/>
    </xf>
    <xf numFmtId="0" fontId="32" fillId="10" borderId="0" xfId="0" applyFont="1" applyFill="1" applyBorder="1" applyAlignment="1">
      <alignment horizontal="left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3" borderId="15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5" x14ac:dyDescent="0.25"/>
  <cols>
    <col min="1" max="1" width="5" customWidth="1"/>
    <col min="3" max="3" width="34.28515625" customWidth="1"/>
    <col min="5" max="7" width="15.7109375" customWidth="1"/>
    <col min="8" max="8" width="18.140625" customWidth="1"/>
    <col min="9" max="9" width="23" customWidth="1"/>
    <col min="10" max="10" width="18.85546875" customWidth="1"/>
    <col min="11" max="11" width="21.28515625" customWidth="1"/>
    <col min="12" max="12" width="13.85546875" bestFit="1" customWidth="1"/>
  </cols>
  <sheetData>
    <row r="2" spans="2:12" x14ac:dyDescent="0.25">
      <c r="B2" s="247" t="s">
        <v>0</v>
      </c>
      <c r="C2" s="248"/>
      <c r="D2" s="248"/>
      <c r="E2" s="248"/>
      <c r="F2" s="248"/>
      <c r="G2" s="248"/>
      <c r="H2" s="248"/>
    </row>
    <row r="3" spans="2:12" ht="51" customHeight="1" x14ac:dyDescent="0.25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25">
      <c r="B4" s="1"/>
      <c r="C4" s="171"/>
      <c r="D4" s="170" t="s">
        <v>13</v>
      </c>
      <c r="E4" s="117"/>
      <c r="F4" s="117"/>
      <c r="G4" s="1"/>
      <c r="H4" s="2"/>
    </row>
    <row r="5" spans="2:12" ht="26.25" x14ac:dyDescent="0.25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39" x14ac:dyDescent="0.25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64.5" x14ac:dyDescent="0.25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25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39" x14ac:dyDescent="0.25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25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25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25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25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25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25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25">
      <c r="B16" s="47"/>
      <c r="C16" s="48"/>
      <c r="D16" s="47"/>
      <c r="E16" s="49"/>
      <c r="F16" s="49"/>
      <c r="G16" s="49"/>
      <c r="H16" s="49"/>
    </row>
    <row r="17" spans="2:12" x14ac:dyDescent="0.25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25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25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25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25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25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25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25">
      <c r="B24" s="73"/>
      <c r="C24" s="73"/>
      <c r="D24" s="73"/>
      <c r="E24" s="73"/>
      <c r="F24" s="73"/>
      <c r="G24" s="73"/>
      <c r="H24" s="73"/>
    </row>
    <row r="25" spans="2:12" x14ac:dyDescent="0.25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25">
      <c r="B26" s="73"/>
      <c r="C26" s="73"/>
      <c r="D26" s="73"/>
      <c r="E26" s="73"/>
      <c r="F26" s="73"/>
      <c r="G26" s="73"/>
      <c r="H26" s="119"/>
    </row>
    <row r="27" spans="2:12" x14ac:dyDescent="0.25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5" x14ac:dyDescent="0.25"/>
  <cols>
    <col min="1" max="1" width="5" customWidth="1"/>
    <col min="3" max="3" width="61" customWidth="1"/>
    <col min="5" max="5" width="16.7109375" customWidth="1"/>
    <col min="6" max="6" width="18" customWidth="1"/>
    <col min="7" max="7" width="16.28515625" customWidth="1"/>
    <col min="8" max="10" width="19.140625" customWidth="1"/>
    <col min="11" max="11" width="24.28515625" customWidth="1"/>
    <col min="12" max="12" width="15.85546875" customWidth="1"/>
    <col min="13" max="13" width="26.5703125" customWidth="1"/>
    <col min="14" max="14" width="20.5703125" customWidth="1"/>
    <col min="16" max="16" width="13.85546875" customWidth="1"/>
  </cols>
  <sheetData>
    <row r="1" spans="2:23" x14ac:dyDescent="0.25">
      <c r="E1" t="s">
        <v>165</v>
      </c>
      <c r="G1">
        <f>10.93+23.02+79.07</f>
        <v>113.02</v>
      </c>
      <c r="M1" s="149"/>
      <c r="N1" s="150">
        <v>198</v>
      </c>
      <c r="P1" s="250" t="s">
        <v>174</v>
      </c>
      <c r="Q1" s="251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25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2"/>
      <c r="Q2" s="253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25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.75" thickBot="1" x14ac:dyDescent="0.3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.75" thickBot="1" x14ac:dyDescent="0.3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.75" thickBot="1" x14ac:dyDescent="0.3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25">
      <c r="E7" s="73" t="s">
        <v>207</v>
      </c>
    </row>
    <row r="8" spans="2:23" x14ac:dyDescent="0.25">
      <c r="E8" s="73"/>
    </row>
    <row r="10" spans="2:23" x14ac:dyDescent="0.25">
      <c r="B10" s="247" t="s">
        <v>122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9"/>
      <c r="M10" s="143"/>
      <c r="P10" t="s">
        <v>110</v>
      </c>
    </row>
    <row r="11" spans="2:23" ht="75" x14ac:dyDescent="0.25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25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25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25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39" x14ac:dyDescent="0.25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1" x14ac:dyDescent="0.25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5.5" x14ac:dyDescent="0.25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6.5" x14ac:dyDescent="0.25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5.5" x14ac:dyDescent="0.25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39" x14ac:dyDescent="0.25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5.5" x14ac:dyDescent="0.25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8.25" x14ac:dyDescent="0.25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8.25" x14ac:dyDescent="0.25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39" x14ac:dyDescent="0.25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25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5.5" x14ac:dyDescent="0.25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8.25" x14ac:dyDescent="0.25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25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8.25" x14ac:dyDescent="0.25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25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5.5" x14ac:dyDescent="0.25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25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25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25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25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25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25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25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25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25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25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25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25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25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5" x14ac:dyDescent="0.25"/>
  <cols>
    <col min="1" max="1" width="5" customWidth="1"/>
    <col min="3" max="3" width="35.85546875" customWidth="1"/>
    <col min="6" max="6" width="16.28515625" customWidth="1"/>
    <col min="7" max="7" width="19.140625" customWidth="1"/>
    <col min="8" max="8" width="15.140625" hidden="1" customWidth="1"/>
    <col min="9" max="9" width="21" hidden="1" customWidth="1"/>
    <col min="10" max="10" width="15.7109375" hidden="1" customWidth="1"/>
    <col min="11" max="11" width="18.140625" hidden="1" customWidth="1"/>
    <col min="12" max="12" width="15.5703125" hidden="1" customWidth="1"/>
    <col min="13" max="13" width="18" hidden="1" customWidth="1"/>
    <col min="14" max="14" width="16.7109375" hidden="1" customWidth="1"/>
    <col min="15" max="15" width="15.85546875" hidden="1" customWidth="1"/>
    <col min="18" max="18" width="13.85546875" customWidth="1"/>
  </cols>
  <sheetData>
    <row r="2" spans="2:19" x14ac:dyDescent="0.25">
      <c r="B2" s="247" t="s">
        <v>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  <c r="R2" t="s">
        <v>110</v>
      </c>
    </row>
    <row r="3" spans="2:19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4.5" hidden="1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6.25" hidden="1" x14ac:dyDescent="0.25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6.25" hidden="1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6.25" hidden="1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6.25" hidden="1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6.25" hidden="1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6.25" hidden="1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6.25" hidden="1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4.5" hidden="1" x14ac:dyDescent="0.25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6.25" hidden="1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6.25" hidden="1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6.25" hidden="1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t="26.25" hidden="1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6.25" hidden="1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6.25" hidden="1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6.25" hidden="1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4.5" hidden="1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6.25" hidden="1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6.25" hidden="1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hidden="1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02.75" hidden="1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25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5.5" x14ac:dyDescent="0.25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25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5.5" x14ac:dyDescent="0.25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25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25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25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25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5.5" x14ac:dyDescent="0.25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25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25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25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25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25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25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25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25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25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25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25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5" x14ac:dyDescent="0.25"/>
  <cols>
    <col min="1" max="1" width="5" customWidth="1"/>
    <col min="3" max="3" width="34.28515625" customWidth="1"/>
    <col min="6" max="6" width="16.28515625" customWidth="1"/>
    <col min="7" max="7" width="19.140625" customWidth="1"/>
    <col min="8" max="8" width="15.140625" customWidth="1"/>
    <col min="9" max="9" width="21" customWidth="1"/>
    <col min="10" max="10" width="15.7109375" customWidth="1"/>
    <col min="11" max="11" width="18.140625" customWidth="1"/>
    <col min="12" max="12" width="15.5703125" customWidth="1"/>
    <col min="13" max="13" width="18" customWidth="1"/>
    <col min="14" max="14" width="16.7109375" customWidth="1"/>
    <col min="15" max="15" width="15.85546875" customWidth="1"/>
  </cols>
  <sheetData>
    <row r="2" spans="2:15" x14ac:dyDescent="0.25">
      <c r="B2" s="247" t="s">
        <v>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</row>
    <row r="3" spans="2:15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4.5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6.25" x14ac:dyDescent="0.25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6.25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6.25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6.25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6.25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6.25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6.25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4.5" x14ac:dyDescent="0.25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6.25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6.25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6.25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6.25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ht="26.25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6.25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6.25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6.25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4.5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6.25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6.25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02.75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25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38.25" x14ac:dyDescent="0.25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5.5" x14ac:dyDescent="0.25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5.5" x14ac:dyDescent="0.25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25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25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25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25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25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25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25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25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25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25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25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5" x14ac:dyDescent="0.25"/>
  <cols>
    <col min="1" max="1" width="2.7109375" customWidth="1"/>
    <col min="2" max="2" width="9.28515625" customWidth="1"/>
    <col min="3" max="3" width="30.28515625" customWidth="1"/>
    <col min="6" max="6" width="17.28515625" customWidth="1"/>
    <col min="7" max="7" width="20.140625" customWidth="1"/>
    <col min="8" max="8" width="2.5703125" customWidth="1"/>
    <col min="9" max="9" width="3.7109375" customWidth="1"/>
    <col min="10" max="10" width="19.28515625" customWidth="1"/>
    <col min="11" max="11" width="4.85546875" customWidth="1"/>
    <col min="12" max="12" width="24.5703125" customWidth="1"/>
    <col min="13" max="13" width="20.7109375" customWidth="1"/>
  </cols>
  <sheetData>
    <row r="1" spans="2:8" ht="19.5" customHeight="1" x14ac:dyDescent="0.25">
      <c r="B1" s="266" t="s">
        <v>66</v>
      </c>
      <c r="C1" s="266"/>
      <c r="D1" s="266"/>
      <c r="E1" s="266"/>
      <c r="F1" s="266"/>
      <c r="G1" s="266"/>
    </row>
    <row r="2" spans="2:8" ht="29.25" customHeight="1" x14ac:dyDescent="0.25">
      <c r="B2" s="266"/>
      <c r="C2" s="266"/>
      <c r="D2" s="266"/>
      <c r="E2" s="266"/>
      <c r="F2" s="266"/>
      <c r="G2" s="266"/>
    </row>
    <row r="3" spans="2:8" ht="38.25" x14ac:dyDescent="0.25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25">
      <c r="B4" s="84" t="s">
        <v>69</v>
      </c>
      <c r="C4" s="267" t="s">
        <v>70</v>
      </c>
      <c r="D4" s="267"/>
      <c r="E4" s="267"/>
      <c r="F4" s="267"/>
      <c r="G4" s="85"/>
    </row>
    <row r="5" spans="2:8" ht="38.25" x14ac:dyDescent="0.25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25">
      <c r="B7" s="266" t="s">
        <v>72</v>
      </c>
      <c r="C7" s="266"/>
      <c r="D7" s="266"/>
      <c r="E7" s="266"/>
      <c r="F7" s="266"/>
      <c r="G7" s="266"/>
      <c r="H7" s="92"/>
    </row>
    <row r="8" spans="2:8" ht="28.5" customHeight="1" x14ac:dyDescent="0.25">
      <c r="B8" s="266"/>
      <c r="C8" s="266"/>
      <c r="D8" s="266"/>
      <c r="E8" s="266"/>
      <c r="F8" s="266"/>
      <c r="G8" s="266"/>
      <c r="H8" s="92"/>
    </row>
    <row r="9" spans="2:8" ht="25.5" x14ac:dyDescent="0.25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25">
      <c r="B10" s="84" t="s">
        <v>69</v>
      </c>
      <c r="C10" s="267" t="s">
        <v>75</v>
      </c>
      <c r="D10" s="267"/>
      <c r="E10" s="267"/>
      <c r="F10" s="267"/>
      <c r="G10" s="85">
        <f>SUM(G11:G13)</f>
        <v>959562063.90912735</v>
      </c>
      <c r="H10" s="92"/>
    </row>
    <row r="11" spans="2:8" ht="38.25" x14ac:dyDescent="0.25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25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25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25">
      <c r="B14" s="94"/>
      <c r="C14" s="95"/>
      <c r="D14" s="94"/>
      <c r="E14" s="96"/>
      <c r="F14" s="97"/>
      <c r="G14" s="98"/>
      <c r="H14" s="92"/>
    </row>
    <row r="15" spans="2:8" x14ac:dyDescent="0.25">
      <c r="B15" s="84" t="s">
        <v>80</v>
      </c>
      <c r="C15" s="267" t="s">
        <v>81</v>
      </c>
      <c r="D15" s="267"/>
      <c r="E15" s="267"/>
      <c r="F15" s="267"/>
      <c r="G15" s="99">
        <f>SUM(G16:G19)</f>
        <v>351618170.10566616</v>
      </c>
      <c r="H15" s="92"/>
    </row>
    <row r="16" spans="2:8" x14ac:dyDescent="0.25">
      <c r="B16" s="94"/>
      <c r="C16" s="100" t="s">
        <v>82</v>
      </c>
      <c r="D16" s="101">
        <v>0.27693608926474311</v>
      </c>
      <c r="E16" s="259"/>
      <c r="F16" s="259"/>
      <c r="G16" s="102">
        <f>$G$10*D16</f>
        <v>265737365.38579923</v>
      </c>
      <c r="H16" s="92"/>
    </row>
    <row r="17" spans="2:13" x14ac:dyDescent="0.25">
      <c r="B17" s="94"/>
      <c r="C17" s="100" t="s">
        <v>83</v>
      </c>
      <c r="D17" s="103">
        <v>0.03</v>
      </c>
      <c r="E17" s="259"/>
      <c r="F17" s="259"/>
      <c r="G17" s="102">
        <f>$G$10*D17</f>
        <v>28786861.917273819</v>
      </c>
      <c r="H17" s="92"/>
    </row>
    <row r="18" spans="2:13" x14ac:dyDescent="0.25">
      <c r="B18" s="94"/>
      <c r="C18" s="100" t="s">
        <v>84</v>
      </c>
      <c r="D18" s="103">
        <v>0.05</v>
      </c>
      <c r="E18" s="259"/>
      <c r="F18" s="259"/>
      <c r="G18" s="102">
        <f>$G$10*D18</f>
        <v>47978103.195456371</v>
      </c>
      <c r="H18" s="92"/>
    </row>
    <row r="19" spans="2:13" x14ac:dyDescent="0.25">
      <c r="B19" s="94"/>
      <c r="C19" s="100" t="s">
        <v>85</v>
      </c>
      <c r="D19" s="103">
        <v>0.19</v>
      </c>
      <c r="E19" s="259"/>
      <c r="F19" s="259"/>
      <c r="G19" s="102">
        <f>G18*D19</f>
        <v>9115839.6071367096</v>
      </c>
      <c r="H19" s="92"/>
    </row>
    <row r="20" spans="2:13" x14ac:dyDescent="0.25">
      <c r="B20" s="260" t="s">
        <v>86</v>
      </c>
      <c r="C20" s="260"/>
      <c r="D20" s="260"/>
      <c r="E20" s="260"/>
      <c r="F20" s="260"/>
      <c r="G20" s="104">
        <f>G10+G15</f>
        <v>1311180234.0147934</v>
      </c>
      <c r="H20" s="92"/>
    </row>
    <row r="22" spans="2:13" ht="32.25" customHeight="1" x14ac:dyDescent="0.25">
      <c r="B22" s="254" t="s">
        <v>87</v>
      </c>
      <c r="C22" s="254"/>
      <c r="D22" s="105" t="s">
        <v>88</v>
      </c>
      <c r="E22" s="254" t="s">
        <v>89</v>
      </c>
      <c r="F22" s="254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25">
      <c r="B23" s="261" t="s">
        <v>94</v>
      </c>
      <c r="C23" s="262"/>
      <c r="D23" s="107">
        <v>1</v>
      </c>
      <c r="E23" s="265" t="s">
        <v>95</v>
      </c>
      <c r="F23" s="265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25">
      <c r="B24" s="263"/>
      <c r="C24" s="264"/>
      <c r="D24" s="107">
        <v>2</v>
      </c>
      <c r="E24" s="265" t="s">
        <v>96</v>
      </c>
      <c r="F24" s="265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25">
      <c r="B25" s="254" t="s">
        <v>97</v>
      </c>
      <c r="C25" s="254"/>
      <c r="D25" s="105">
        <v>3</v>
      </c>
      <c r="E25" s="254" t="s">
        <v>98</v>
      </c>
      <c r="F25" s="254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25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5.5" x14ac:dyDescent="0.25">
      <c r="B27" s="254" t="s">
        <v>89</v>
      </c>
      <c r="C27" s="254"/>
      <c r="D27" s="254" t="s">
        <v>99</v>
      </c>
      <c r="E27" s="254"/>
      <c r="F27" s="254" t="s">
        <v>100</v>
      </c>
      <c r="G27" s="254"/>
      <c r="J27" s="105" t="s">
        <v>101</v>
      </c>
    </row>
    <row r="28" spans="2:13" ht="32.25" customHeight="1" x14ac:dyDescent="0.25">
      <c r="B28" s="256" t="s">
        <v>102</v>
      </c>
      <c r="C28" s="256"/>
      <c r="D28" s="257">
        <f>ROUND(G23*0.9,0)</f>
        <v>35959842</v>
      </c>
      <c r="E28" s="257"/>
      <c r="F28" s="258" t="s">
        <v>103</v>
      </c>
      <c r="G28" s="258"/>
      <c r="J28" s="109">
        <f>G25+J25</f>
        <v>1564938874</v>
      </c>
      <c r="L28" s="115">
        <f>L26-J28</f>
        <v>-46026453.799999952</v>
      </c>
    </row>
    <row r="29" spans="2:13" ht="32.25" customHeight="1" x14ac:dyDescent="0.25">
      <c r="B29" s="256" t="s">
        <v>104</v>
      </c>
      <c r="C29" s="256"/>
      <c r="D29" s="257">
        <f>ROUND(G24*0.9,0)</f>
        <v>1180062211</v>
      </c>
      <c r="E29" s="257"/>
      <c r="F29" s="258" t="s">
        <v>108</v>
      </c>
      <c r="G29" s="258"/>
    </row>
    <row r="30" spans="2:13" x14ac:dyDescent="0.25">
      <c r="B30" s="254" t="s">
        <v>105</v>
      </c>
      <c r="C30" s="254"/>
      <c r="D30" s="255">
        <f>SUM(D28:E29)</f>
        <v>1216022053</v>
      </c>
      <c r="E30" s="255"/>
      <c r="F30" s="254" t="s">
        <v>109</v>
      </c>
      <c r="G30" s="254"/>
    </row>
    <row r="31" spans="2:13" x14ac:dyDescent="0.25">
      <c r="B31" s="254" t="s">
        <v>106</v>
      </c>
      <c r="C31" s="254"/>
      <c r="D31" s="255"/>
      <c r="E31" s="255"/>
      <c r="F31" s="254"/>
      <c r="G31" s="254"/>
    </row>
  </sheetData>
  <mergeCells count="30">
    <mergeCell ref="E16:F16"/>
    <mergeCell ref="B1:G2"/>
    <mergeCell ref="C4:F4"/>
    <mergeCell ref="B7:G8"/>
    <mergeCell ref="C10:F10"/>
    <mergeCell ref="C15:F15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Q81"/>
  <sheetViews>
    <sheetView tabSelected="1" view="pageBreakPreview" zoomScale="85" zoomScaleNormal="85" zoomScaleSheetLayoutView="85" workbookViewId="0">
      <selection activeCell="B4" sqref="B4"/>
    </sheetView>
  </sheetViews>
  <sheetFormatPr baseColWidth="10" defaultColWidth="11.42578125" defaultRowHeight="12.75" x14ac:dyDescent="0.25"/>
  <cols>
    <col min="1" max="1" width="5.42578125" style="196" customWidth="1"/>
    <col min="2" max="2" width="5.140625" style="196" customWidth="1"/>
    <col min="3" max="3" width="34.140625" style="196" customWidth="1"/>
    <col min="4" max="4" width="8.7109375" style="196" customWidth="1"/>
    <col min="5" max="5" width="11.140625" style="196" customWidth="1"/>
    <col min="6" max="6" width="13.7109375" style="196" customWidth="1"/>
    <col min="7" max="7" width="18.5703125" style="196" customWidth="1"/>
    <col min="8" max="8" width="17.42578125" style="195" customWidth="1"/>
    <col min="9" max="9" width="14.42578125" style="195" customWidth="1"/>
    <col min="10" max="10" width="13.5703125" style="195" customWidth="1"/>
    <col min="11" max="11" width="13.7109375" style="195" customWidth="1"/>
    <col min="12" max="12" width="14" style="196" customWidth="1"/>
    <col min="13" max="13" width="13.42578125" style="196" customWidth="1"/>
    <col min="14" max="14" width="11.85546875" style="196" customWidth="1"/>
    <col min="15" max="15" width="11.42578125" style="196" customWidth="1"/>
    <col min="16" max="16" width="13.28515625" style="196" customWidth="1"/>
    <col min="17" max="17" width="10.42578125" style="196" customWidth="1"/>
    <col min="18" max="18" width="8.42578125" style="196" customWidth="1"/>
    <col min="19" max="19" width="15.5703125" style="196" customWidth="1"/>
    <col min="20" max="20" width="20.7109375" style="196" customWidth="1"/>
    <col min="21" max="21" width="23" style="196" customWidth="1"/>
    <col min="22" max="16384" width="11.42578125" style="196"/>
  </cols>
  <sheetData>
    <row r="2" spans="2:7" x14ac:dyDescent="0.25">
      <c r="B2" s="285" t="s">
        <v>255</v>
      </c>
      <c r="C2" s="285"/>
      <c r="D2" s="285"/>
      <c r="E2" s="285"/>
      <c r="F2" s="285"/>
      <c r="G2" s="285"/>
    </row>
    <row r="3" spans="2:7" ht="49.15" customHeight="1" x14ac:dyDescent="0.25">
      <c r="B3" s="285"/>
      <c r="C3" s="285"/>
      <c r="D3" s="285"/>
      <c r="E3" s="285"/>
      <c r="F3" s="285"/>
      <c r="G3" s="285"/>
    </row>
    <row r="4" spans="2:7" s="195" customFormat="1" ht="9.75" customHeight="1" x14ac:dyDescent="0.25">
      <c r="B4" s="313"/>
      <c r="C4" s="314"/>
      <c r="D4" s="314"/>
      <c r="E4" s="314"/>
      <c r="F4" s="314"/>
      <c r="G4" s="315"/>
    </row>
    <row r="5" spans="2:7" s="195" customFormat="1" ht="32.25" customHeight="1" x14ac:dyDescent="0.25">
      <c r="B5" s="316" t="s">
        <v>252</v>
      </c>
      <c r="C5" s="317"/>
      <c r="D5" s="317"/>
      <c r="E5" s="317"/>
      <c r="F5" s="317"/>
      <c r="G5" s="318"/>
    </row>
    <row r="6" spans="2:7" x14ac:dyDescent="0.25">
      <c r="B6" s="286" t="s">
        <v>241</v>
      </c>
      <c r="C6" s="287"/>
      <c r="D6" s="287"/>
      <c r="E6" s="287"/>
      <c r="F6" s="287"/>
      <c r="G6" s="288"/>
    </row>
    <row r="7" spans="2:7" x14ac:dyDescent="0.25">
      <c r="B7" s="289"/>
      <c r="C7" s="290"/>
      <c r="D7" s="290"/>
      <c r="E7" s="290"/>
      <c r="F7" s="290"/>
      <c r="G7" s="291"/>
    </row>
    <row r="8" spans="2:7" ht="13.5" x14ac:dyDescent="0.25">
      <c r="B8" s="292" t="s">
        <v>2</v>
      </c>
      <c r="C8" s="293"/>
      <c r="D8" s="293"/>
      <c r="E8" s="293"/>
      <c r="F8" s="294"/>
      <c r="G8" s="197" t="s">
        <v>74</v>
      </c>
    </row>
    <row r="9" spans="2:7" ht="13.5" x14ac:dyDescent="0.25">
      <c r="B9" s="295" t="s">
        <v>242</v>
      </c>
      <c r="C9" s="296"/>
      <c r="D9" s="296"/>
      <c r="E9" s="296"/>
      <c r="F9" s="297"/>
      <c r="G9" s="199"/>
    </row>
    <row r="10" spans="2:7" ht="13.5" x14ac:dyDescent="0.25">
      <c r="B10" s="298" t="s">
        <v>233</v>
      </c>
      <c r="C10" s="299"/>
      <c r="D10" s="299"/>
      <c r="E10" s="299"/>
      <c r="F10" s="300"/>
      <c r="G10" s="199"/>
    </row>
    <row r="11" spans="2:7" ht="13.5" x14ac:dyDescent="0.25">
      <c r="B11" s="198" t="s">
        <v>69</v>
      </c>
      <c r="C11" s="278" t="s">
        <v>249</v>
      </c>
      <c r="D11" s="279"/>
      <c r="E11" s="279"/>
      <c r="F11" s="280"/>
      <c r="G11" s="239"/>
    </row>
    <row r="12" spans="2:7" x14ac:dyDescent="0.25">
      <c r="B12" s="281" t="s">
        <v>243</v>
      </c>
      <c r="C12" s="281"/>
      <c r="D12" s="281"/>
      <c r="E12" s="281"/>
      <c r="F12" s="281"/>
      <c r="G12" s="281"/>
    </row>
    <row r="13" spans="2:7" x14ac:dyDescent="0.25">
      <c r="B13" s="281"/>
      <c r="C13" s="281"/>
      <c r="D13" s="281"/>
      <c r="E13" s="281"/>
      <c r="F13" s="281"/>
      <c r="G13" s="281"/>
    </row>
    <row r="14" spans="2:7" ht="27" x14ac:dyDescent="0.25">
      <c r="B14" s="242" t="s">
        <v>1</v>
      </c>
      <c r="C14" s="242" t="s">
        <v>2</v>
      </c>
      <c r="D14" s="242" t="s">
        <v>3</v>
      </c>
      <c r="E14" s="242" t="s">
        <v>4</v>
      </c>
      <c r="F14" s="242" t="s">
        <v>73</v>
      </c>
      <c r="G14" s="242" t="s">
        <v>74</v>
      </c>
    </row>
    <row r="15" spans="2:7" ht="46.5" customHeight="1" x14ac:dyDescent="0.25">
      <c r="B15" s="240">
        <v>1</v>
      </c>
      <c r="C15" s="240" t="s">
        <v>244</v>
      </c>
      <c r="D15" s="205" t="s">
        <v>77</v>
      </c>
      <c r="E15" s="205">
        <v>800</v>
      </c>
      <c r="F15" s="245"/>
      <c r="G15" s="236"/>
    </row>
    <row r="16" spans="2:7" ht="46.5" customHeight="1" x14ac:dyDescent="0.25">
      <c r="B16" s="240">
        <v>2</v>
      </c>
      <c r="C16" s="240" t="s">
        <v>245</v>
      </c>
      <c r="D16" s="205" t="s">
        <v>77</v>
      </c>
      <c r="E16" s="205">
        <v>847</v>
      </c>
      <c r="F16" s="245"/>
      <c r="G16" s="236"/>
    </row>
    <row r="17" spans="2:17" ht="71.25" customHeight="1" x14ac:dyDescent="0.25">
      <c r="B17" s="240">
        <v>3</v>
      </c>
      <c r="C17" s="205" t="s">
        <v>251</v>
      </c>
      <c r="D17" s="205" t="s">
        <v>77</v>
      </c>
      <c r="E17" s="205">
        <v>375</v>
      </c>
      <c r="F17" s="245"/>
      <c r="G17" s="236"/>
    </row>
    <row r="18" spans="2:17" ht="46.5" customHeight="1" x14ac:dyDescent="0.25">
      <c r="B18" s="240">
        <v>4</v>
      </c>
      <c r="C18" s="240" t="s">
        <v>247</v>
      </c>
      <c r="D18" s="205" t="s">
        <v>77</v>
      </c>
      <c r="E18" s="205">
        <v>0</v>
      </c>
      <c r="F18" s="245"/>
      <c r="G18" s="236"/>
    </row>
    <row r="19" spans="2:17" ht="84.75" customHeight="1" x14ac:dyDescent="0.25">
      <c r="B19" s="240">
        <v>5</v>
      </c>
      <c r="C19" s="240" t="s">
        <v>246</v>
      </c>
      <c r="D19" s="205" t="s">
        <v>240</v>
      </c>
      <c r="E19" s="205">
        <v>1</v>
      </c>
      <c r="F19" s="245"/>
      <c r="G19" s="236"/>
    </row>
    <row r="20" spans="2:17" ht="71.25" customHeight="1" x14ac:dyDescent="0.25">
      <c r="B20" s="240">
        <v>6</v>
      </c>
      <c r="C20" s="240" t="s">
        <v>248</v>
      </c>
      <c r="D20" s="205" t="s">
        <v>240</v>
      </c>
      <c r="E20" s="205">
        <v>1</v>
      </c>
      <c r="F20" s="245"/>
      <c r="G20" s="236"/>
    </row>
    <row r="21" spans="2:17" ht="13.5" x14ac:dyDescent="0.25">
      <c r="B21" s="243"/>
      <c r="C21" s="282" t="s">
        <v>75</v>
      </c>
      <c r="D21" s="282"/>
      <c r="E21" s="282"/>
      <c r="F21" s="282"/>
      <c r="G21" s="244"/>
    </row>
    <row r="22" spans="2:17" ht="13.5" x14ac:dyDescent="0.25">
      <c r="B22" s="205"/>
      <c r="C22" s="210" t="s">
        <v>82</v>
      </c>
      <c r="D22" s="229"/>
      <c r="E22" s="268"/>
      <c r="F22" s="269"/>
      <c r="G22" s="227"/>
    </row>
    <row r="23" spans="2:17" ht="13.5" x14ac:dyDescent="0.25">
      <c r="B23" s="205"/>
      <c r="C23" s="210" t="s">
        <v>83</v>
      </c>
      <c r="D23" s="229"/>
      <c r="E23" s="283"/>
      <c r="F23" s="284"/>
      <c r="G23" s="206"/>
    </row>
    <row r="24" spans="2:17" ht="13.5" x14ac:dyDescent="0.25">
      <c r="B24" s="205"/>
      <c r="C24" s="210" t="s">
        <v>84</v>
      </c>
      <c r="D24" s="229"/>
      <c r="E24" s="268"/>
      <c r="F24" s="269"/>
      <c r="G24" s="206"/>
    </row>
    <row r="25" spans="2:17" ht="13.5" x14ac:dyDescent="0.25">
      <c r="B25" s="205"/>
      <c r="C25" s="210" t="s">
        <v>85</v>
      </c>
      <c r="D25" s="229">
        <v>0.19</v>
      </c>
      <c r="E25" s="268"/>
      <c r="F25" s="269"/>
      <c r="G25" s="206"/>
    </row>
    <row r="26" spans="2:17" ht="13.5" x14ac:dyDescent="0.25">
      <c r="B26" s="235"/>
      <c r="C26" s="270" t="s">
        <v>81</v>
      </c>
      <c r="D26" s="271"/>
      <c r="E26" s="271"/>
      <c r="F26" s="272"/>
      <c r="G26" s="237"/>
    </row>
    <row r="27" spans="2:17" ht="36.75" customHeight="1" x14ac:dyDescent="0.25">
      <c r="B27" s="209" t="s">
        <v>208</v>
      </c>
      <c r="C27" s="234" t="s">
        <v>234</v>
      </c>
      <c r="D27" s="209"/>
      <c r="E27" s="273"/>
      <c r="F27" s="274"/>
      <c r="G27" s="238"/>
    </row>
    <row r="28" spans="2:17" ht="13.5" x14ac:dyDescent="0.25">
      <c r="B28" s="211"/>
      <c r="C28" s="211"/>
      <c r="D28" s="211"/>
      <c r="E28" s="211"/>
      <c r="F28" s="211"/>
      <c r="G28" s="211"/>
    </row>
    <row r="29" spans="2:17" ht="13.5" x14ac:dyDescent="0.25">
      <c r="B29" s="275" t="s">
        <v>235</v>
      </c>
      <c r="C29" s="276"/>
      <c r="D29" s="276"/>
      <c r="E29" s="276"/>
      <c r="F29" s="277"/>
      <c r="G29" s="246"/>
    </row>
    <row r="30" spans="2:17" x14ac:dyDescent="0.25">
      <c r="L30" s="195"/>
      <c r="M30" s="195"/>
      <c r="N30" s="195"/>
      <c r="O30" s="195"/>
      <c r="P30" s="195"/>
      <c r="Q30" s="195"/>
    </row>
    <row r="31" spans="2:17" ht="29.25" customHeight="1" x14ac:dyDescent="0.25">
      <c r="B31" s="316" t="s">
        <v>253</v>
      </c>
      <c r="C31" s="317"/>
      <c r="D31" s="317"/>
      <c r="E31" s="317"/>
      <c r="F31" s="317"/>
      <c r="G31" s="318"/>
      <c r="L31" s="195"/>
      <c r="M31" s="195"/>
      <c r="N31" s="195"/>
      <c r="O31" s="195"/>
      <c r="P31" s="195"/>
      <c r="Q31" s="195"/>
    </row>
    <row r="32" spans="2:17" ht="13.9" customHeight="1" x14ac:dyDescent="0.25">
      <c r="B32" s="286" t="s">
        <v>241</v>
      </c>
      <c r="C32" s="287"/>
      <c r="D32" s="287"/>
      <c r="E32" s="287"/>
      <c r="F32" s="287"/>
      <c r="G32" s="288"/>
      <c r="L32" s="195"/>
      <c r="M32" s="195"/>
      <c r="N32" s="195"/>
      <c r="O32" s="195"/>
      <c r="P32" s="195"/>
      <c r="Q32" s="195"/>
    </row>
    <row r="33" spans="2:17" ht="10.5" customHeight="1" x14ac:dyDescent="0.25">
      <c r="B33" s="289"/>
      <c r="C33" s="290"/>
      <c r="D33" s="290"/>
      <c r="E33" s="290"/>
      <c r="F33" s="290"/>
      <c r="G33" s="291"/>
      <c r="L33" s="195"/>
      <c r="M33" s="195"/>
      <c r="N33" s="195"/>
      <c r="O33" s="195"/>
      <c r="P33" s="195"/>
      <c r="Q33" s="195"/>
    </row>
    <row r="34" spans="2:17" ht="18" customHeight="1" x14ac:dyDescent="0.25">
      <c r="B34" s="292" t="s">
        <v>2</v>
      </c>
      <c r="C34" s="293"/>
      <c r="D34" s="293"/>
      <c r="E34" s="293"/>
      <c r="F34" s="294"/>
      <c r="G34" s="197" t="s">
        <v>74</v>
      </c>
      <c r="L34" s="195"/>
      <c r="M34" s="195"/>
      <c r="N34" s="195"/>
      <c r="O34" s="195"/>
      <c r="P34" s="195"/>
      <c r="Q34" s="195"/>
    </row>
    <row r="35" spans="2:17" ht="31.5" customHeight="1" x14ac:dyDescent="0.25">
      <c r="B35" s="295" t="s">
        <v>242</v>
      </c>
      <c r="C35" s="296"/>
      <c r="D35" s="296"/>
      <c r="E35" s="296"/>
      <c r="F35" s="297"/>
      <c r="G35" s="199"/>
      <c r="H35" s="199"/>
      <c r="L35" s="195"/>
      <c r="M35" s="195"/>
      <c r="N35" s="195"/>
      <c r="O35" s="195"/>
      <c r="P35" s="195"/>
      <c r="Q35" s="195"/>
    </row>
    <row r="36" spans="2:17" ht="21" customHeight="1" x14ac:dyDescent="0.25">
      <c r="B36" s="298" t="s">
        <v>233</v>
      </c>
      <c r="C36" s="299"/>
      <c r="D36" s="299"/>
      <c r="E36" s="299"/>
      <c r="F36" s="300"/>
      <c r="G36" s="199"/>
      <c r="H36" s="220"/>
      <c r="L36" s="195"/>
      <c r="M36" s="195"/>
      <c r="N36" s="195"/>
      <c r="O36" s="195"/>
      <c r="P36" s="195"/>
      <c r="Q36" s="195"/>
    </row>
    <row r="37" spans="2:17" ht="32.25" customHeight="1" x14ac:dyDescent="0.25">
      <c r="B37" s="198" t="s">
        <v>69</v>
      </c>
      <c r="C37" s="278" t="s">
        <v>249</v>
      </c>
      <c r="D37" s="279"/>
      <c r="E37" s="279"/>
      <c r="F37" s="280"/>
      <c r="G37" s="239"/>
      <c r="H37" s="220"/>
      <c r="L37" s="195"/>
      <c r="M37" s="195"/>
      <c r="N37" s="195"/>
      <c r="O37" s="195"/>
      <c r="P37" s="195"/>
      <c r="Q37" s="195"/>
    </row>
    <row r="38" spans="2:17" ht="15.75" customHeight="1" x14ac:dyDescent="0.25">
      <c r="B38" s="281" t="s">
        <v>243</v>
      </c>
      <c r="C38" s="281"/>
      <c r="D38" s="281"/>
      <c r="E38" s="281"/>
      <c r="F38" s="281"/>
      <c r="G38" s="281"/>
      <c r="L38" s="195"/>
      <c r="M38" s="195"/>
      <c r="N38" s="195"/>
      <c r="O38" s="195"/>
      <c r="P38" s="195"/>
      <c r="Q38" s="195"/>
    </row>
    <row r="39" spans="2:17" ht="10.5" customHeight="1" x14ac:dyDescent="0.25">
      <c r="B39" s="281"/>
      <c r="C39" s="281"/>
      <c r="D39" s="281"/>
      <c r="E39" s="281"/>
      <c r="F39" s="281"/>
      <c r="G39" s="281"/>
      <c r="L39" s="195"/>
      <c r="M39" s="195"/>
      <c r="N39" s="195"/>
      <c r="O39" s="195"/>
      <c r="P39" s="195"/>
      <c r="Q39" s="195"/>
    </row>
    <row r="40" spans="2:17" ht="32.25" customHeight="1" x14ac:dyDescent="0.25">
      <c r="B40" s="242" t="s">
        <v>1</v>
      </c>
      <c r="C40" s="242" t="s">
        <v>2</v>
      </c>
      <c r="D40" s="242" t="s">
        <v>3</v>
      </c>
      <c r="E40" s="242" t="s">
        <v>4</v>
      </c>
      <c r="F40" s="242" t="s">
        <v>73</v>
      </c>
      <c r="G40" s="242" t="s">
        <v>74</v>
      </c>
      <c r="L40" s="195"/>
      <c r="M40" s="195"/>
      <c r="N40" s="195"/>
      <c r="O40" s="195"/>
      <c r="P40" s="195"/>
      <c r="Q40" s="195"/>
    </row>
    <row r="41" spans="2:17" ht="53.25" customHeight="1" x14ac:dyDescent="0.25">
      <c r="B41" s="240">
        <v>1</v>
      </c>
      <c r="C41" s="240" t="s">
        <v>244</v>
      </c>
      <c r="D41" s="205" t="s">
        <v>77</v>
      </c>
      <c r="E41" s="205">
        <v>690</v>
      </c>
      <c r="F41" s="236"/>
      <c r="G41" s="236"/>
      <c r="H41" s="200"/>
      <c r="I41" s="201"/>
      <c r="J41" s="202"/>
      <c r="K41" s="203"/>
      <c r="L41" s="204"/>
      <c r="M41" s="204"/>
      <c r="N41" s="204"/>
      <c r="O41" s="204"/>
      <c r="P41" s="204"/>
      <c r="Q41" s="204"/>
    </row>
    <row r="42" spans="2:17" ht="47.25" customHeight="1" x14ac:dyDescent="0.25">
      <c r="B42" s="240">
        <v>2</v>
      </c>
      <c r="C42" s="240" t="s">
        <v>245</v>
      </c>
      <c r="D42" s="205" t="s">
        <v>77</v>
      </c>
      <c r="E42" s="205">
        <v>200</v>
      </c>
      <c r="F42" s="236"/>
      <c r="G42" s="236"/>
      <c r="H42" s="200"/>
      <c r="I42" s="201"/>
      <c r="J42" s="202"/>
      <c r="K42" s="203"/>
      <c r="L42" s="204"/>
      <c r="M42" s="204"/>
      <c r="N42" s="204"/>
      <c r="O42" s="204"/>
      <c r="P42" s="204"/>
      <c r="Q42" s="204"/>
    </row>
    <row r="43" spans="2:17" ht="68.25" customHeight="1" x14ac:dyDescent="0.25">
      <c r="B43" s="240">
        <v>3</v>
      </c>
      <c r="C43" s="205" t="s">
        <v>251</v>
      </c>
      <c r="D43" s="205" t="s">
        <v>77</v>
      </c>
      <c r="E43" s="205">
        <v>375</v>
      </c>
      <c r="F43" s="236"/>
      <c r="G43" s="236"/>
      <c r="H43" s="200"/>
      <c r="I43" s="201"/>
      <c r="J43" s="202"/>
      <c r="K43" s="203"/>
      <c r="L43" s="204"/>
      <c r="M43" s="204"/>
      <c r="N43" s="204"/>
      <c r="O43" s="204"/>
      <c r="P43" s="204"/>
      <c r="Q43" s="204"/>
    </row>
    <row r="44" spans="2:17" ht="53.25" customHeight="1" x14ac:dyDescent="0.25">
      <c r="B44" s="240">
        <v>4</v>
      </c>
      <c r="C44" s="240" t="s">
        <v>247</v>
      </c>
      <c r="D44" s="205" t="s">
        <v>77</v>
      </c>
      <c r="E44" s="205">
        <v>38</v>
      </c>
      <c r="F44" s="236"/>
      <c r="G44" s="236"/>
      <c r="H44" s="200"/>
      <c r="I44" s="201"/>
      <c r="J44" s="202"/>
      <c r="K44" s="203"/>
      <c r="L44" s="204"/>
      <c r="M44" s="204"/>
      <c r="N44" s="204"/>
      <c r="O44" s="204"/>
      <c r="P44" s="204"/>
      <c r="Q44" s="204"/>
    </row>
    <row r="45" spans="2:17" ht="85.5" customHeight="1" x14ac:dyDescent="0.25">
      <c r="B45" s="240">
        <v>5</v>
      </c>
      <c r="C45" s="240" t="s">
        <v>246</v>
      </c>
      <c r="D45" s="205" t="s">
        <v>240</v>
      </c>
      <c r="E45" s="205">
        <v>1</v>
      </c>
      <c r="F45" s="236"/>
      <c r="G45" s="236"/>
      <c r="H45" s="200"/>
      <c r="I45" s="201"/>
      <c r="J45" s="202"/>
      <c r="K45" s="203"/>
      <c r="L45" s="204"/>
      <c r="M45" s="204"/>
      <c r="N45" s="204"/>
      <c r="O45" s="204"/>
      <c r="P45" s="204"/>
      <c r="Q45" s="204"/>
    </row>
    <row r="46" spans="2:17" ht="70.5" customHeight="1" x14ac:dyDescent="0.25">
      <c r="B46" s="240">
        <v>6</v>
      </c>
      <c r="C46" s="240" t="s">
        <v>248</v>
      </c>
      <c r="D46" s="205" t="s">
        <v>240</v>
      </c>
      <c r="E46" s="205">
        <v>1</v>
      </c>
      <c r="F46" s="236"/>
      <c r="G46" s="236"/>
      <c r="H46" s="200"/>
      <c r="I46" s="201"/>
      <c r="J46" s="202"/>
      <c r="K46" s="203"/>
      <c r="L46" s="204"/>
      <c r="M46" s="204"/>
      <c r="N46" s="204"/>
      <c r="O46" s="204"/>
      <c r="P46" s="204"/>
      <c r="Q46" s="204"/>
    </row>
    <row r="47" spans="2:17" ht="13.5" x14ac:dyDescent="0.25">
      <c r="B47" s="243"/>
      <c r="C47" s="307" t="s">
        <v>75</v>
      </c>
      <c r="D47" s="307"/>
      <c r="E47" s="307"/>
      <c r="F47" s="307"/>
      <c r="G47" s="244"/>
      <c r="H47" s="200"/>
      <c r="I47" s="207"/>
      <c r="J47" s="207"/>
      <c r="K47" s="207"/>
      <c r="L47" s="207"/>
      <c r="M47" s="241"/>
      <c r="N47" s="241"/>
    </row>
    <row r="48" spans="2:17" ht="13.5" customHeight="1" x14ac:dyDescent="0.25">
      <c r="B48" s="205"/>
      <c r="C48" s="210" t="s">
        <v>82</v>
      </c>
      <c r="D48" s="228"/>
      <c r="E48" s="268"/>
      <c r="F48" s="269"/>
      <c r="G48" s="227"/>
      <c r="H48" s="200"/>
      <c r="I48" s="207"/>
      <c r="J48" s="207"/>
      <c r="K48" s="207"/>
      <c r="M48" s="208"/>
      <c r="N48" s="203"/>
    </row>
    <row r="49" spans="1:14" ht="13.5" customHeight="1" x14ac:dyDescent="0.25">
      <c r="B49" s="205"/>
      <c r="C49" s="210" t="s">
        <v>83</v>
      </c>
      <c r="D49" s="229"/>
      <c r="E49" s="283"/>
      <c r="F49" s="284"/>
      <c r="G49" s="206"/>
      <c r="H49" s="200"/>
      <c r="I49" s="207"/>
      <c r="J49" s="207"/>
      <c r="K49" s="207"/>
      <c r="M49" s="208"/>
      <c r="N49" s="203"/>
    </row>
    <row r="50" spans="1:14" ht="13.5" customHeight="1" x14ac:dyDescent="0.25">
      <c r="B50" s="205"/>
      <c r="C50" s="210" t="s">
        <v>84</v>
      </c>
      <c r="D50" s="229"/>
      <c r="E50" s="268"/>
      <c r="F50" s="269"/>
      <c r="G50" s="206"/>
      <c r="H50" s="200"/>
      <c r="I50" s="207"/>
      <c r="J50" s="207"/>
      <c r="K50" s="207"/>
      <c r="M50" s="208"/>
      <c r="N50" s="203"/>
    </row>
    <row r="51" spans="1:14" ht="13.5" customHeight="1" x14ac:dyDescent="0.25">
      <c r="B51" s="205"/>
      <c r="C51" s="210" t="s">
        <v>85</v>
      </c>
      <c r="D51" s="229">
        <v>0.19</v>
      </c>
      <c r="E51" s="268"/>
      <c r="F51" s="269"/>
      <c r="G51" s="206"/>
      <c r="H51" s="200"/>
      <c r="I51" s="207"/>
      <c r="J51" s="207"/>
      <c r="K51" s="207"/>
    </row>
    <row r="52" spans="1:14" ht="13.5" customHeight="1" x14ac:dyDescent="0.25">
      <c r="B52" s="235"/>
      <c r="C52" s="270" t="s">
        <v>81</v>
      </c>
      <c r="D52" s="271"/>
      <c r="E52" s="271"/>
      <c r="F52" s="272"/>
      <c r="G52" s="237"/>
      <c r="H52" s="200"/>
      <c r="I52" s="207"/>
      <c r="J52" s="207"/>
      <c r="K52" s="207"/>
    </row>
    <row r="53" spans="1:14" ht="54" customHeight="1" x14ac:dyDescent="0.25">
      <c r="B53" s="209" t="s">
        <v>208</v>
      </c>
      <c r="C53" s="234" t="s">
        <v>234</v>
      </c>
      <c r="D53" s="209"/>
      <c r="E53" s="273"/>
      <c r="F53" s="274"/>
      <c r="G53" s="238"/>
      <c r="H53" s="200"/>
      <c r="I53" s="207"/>
      <c r="J53" s="207"/>
      <c r="K53" s="207"/>
    </row>
    <row r="54" spans="1:14" ht="15" customHeight="1" x14ac:dyDescent="0.25">
      <c r="B54" s="211"/>
      <c r="C54" s="211"/>
      <c r="D54" s="211"/>
      <c r="E54" s="211"/>
      <c r="F54" s="211"/>
      <c r="G54" s="211"/>
      <c r="H54" s="200"/>
      <c r="I54" s="207"/>
      <c r="J54" s="207"/>
      <c r="K54" s="207"/>
    </row>
    <row r="55" spans="1:14" ht="15" customHeight="1" x14ac:dyDescent="0.25">
      <c r="B55" s="275" t="s">
        <v>235</v>
      </c>
      <c r="C55" s="276"/>
      <c r="D55" s="276"/>
      <c r="E55" s="276"/>
      <c r="F55" s="277"/>
      <c r="G55" s="212"/>
      <c r="H55" s="200"/>
      <c r="I55" s="213"/>
      <c r="J55" s="213"/>
      <c r="K55" s="213"/>
    </row>
    <row r="56" spans="1:14" ht="15" customHeight="1" x14ac:dyDescent="0.25">
      <c r="H56" s="200"/>
      <c r="I56" s="213"/>
      <c r="J56" s="213"/>
      <c r="K56" s="213"/>
    </row>
    <row r="57" spans="1:14" ht="29.25" customHeight="1" x14ac:dyDescent="0.25">
      <c r="B57" s="319" t="s">
        <v>254</v>
      </c>
      <c r="C57" s="320"/>
      <c r="D57" s="320"/>
      <c r="E57" s="320"/>
      <c r="F57" s="321"/>
      <c r="G57" s="199"/>
      <c r="H57" s="200"/>
      <c r="I57" s="213"/>
      <c r="J57" s="213"/>
      <c r="K57" s="213"/>
    </row>
    <row r="58" spans="1:14" ht="15" customHeight="1" x14ac:dyDescent="0.25">
      <c r="H58" s="200"/>
      <c r="I58" s="213"/>
      <c r="J58" s="213"/>
      <c r="K58" s="213"/>
    </row>
    <row r="59" spans="1:14" ht="15" customHeight="1" x14ac:dyDescent="0.25">
      <c r="H59" s="196"/>
      <c r="I59" s="196"/>
      <c r="J59" s="196"/>
      <c r="K59" s="196"/>
    </row>
    <row r="60" spans="1:14" ht="253.5" customHeight="1" x14ac:dyDescent="0.25">
      <c r="A60" s="301" t="s">
        <v>250</v>
      </c>
      <c r="B60" s="302"/>
      <c r="C60" s="302"/>
      <c r="D60" s="302"/>
      <c r="E60" s="302"/>
      <c r="F60" s="302"/>
      <c r="G60" s="302"/>
      <c r="H60" s="303"/>
      <c r="I60" s="213"/>
      <c r="J60" s="213"/>
      <c r="K60" s="214"/>
    </row>
    <row r="61" spans="1:14" ht="123" customHeight="1" x14ac:dyDescent="0.25">
      <c r="A61" s="304"/>
      <c r="B61" s="305"/>
      <c r="C61" s="305"/>
      <c r="D61" s="305"/>
      <c r="E61" s="305"/>
      <c r="F61" s="305"/>
      <c r="G61" s="305"/>
      <c r="H61" s="306"/>
      <c r="I61" s="213"/>
      <c r="J61" s="213"/>
      <c r="K61" s="215"/>
    </row>
    <row r="62" spans="1:14" ht="15" customHeight="1" x14ac:dyDescent="0.25">
      <c r="H62" s="213"/>
      <c r="I62" s="213"/>
      <c r="J62" s="213"/>
      <c r="K62" s="213"/>
    </row>
    <row r="63" spans="1:14" ht="15" customHeight="1" x14ac:dyDescent="0.25">
      <c r="H63" s="213"/>
      <c r="I63" s="213"/>
      <c r="J63" s="213"/>
      <c r="K63" s="214"/>
    </row>
    <row r="64" spans="1:14" ht="15" customHeight="1" x14ac:dyDescent="0.25">
      <c r="H64" s="213"/>
      <c r="I64" s="213"/>
      <c r="J64" s="213"/>
      <c r="K64" s="215"/>
    </row>
    <row r="65" spans="8:11" ht="24.75" customHeight="1" x14ac:dyDescent="0.25">
      <c r="H65" s="214"/>
      <c r="I65" s="213"/>
      <c r="J65" s="213"/>
      <c r="K65" s="215"/>
    </row>
    <row r="66" spans="8:11" ht="39" customHeight="1" x14ac:dyDescent="0.25">
      <c r="H66" s="215"/>
      <c r="I66" s="213"/>
      <c r="J66" s="213"/>
      <c r="K66" s="213"/>
    </row>
    <row r="67" spans="8:11" ht="15" customHeight="1" x14ac:dyDescent="0.25">
      <c r="H67" s="215"/>
      <c r="I67" s="213"/>
      <c r="J67" s="213"/>
      <c r="K67" s="213"/>
    </row>
    <row r="68" spans="8:11" x14ac:dyDescent="0.25">
      <c r="H68" s="213"/>
      <c r="I68" s="213"/>
      <c r="J68" s="213"/>
      <c r="K68" s="216"/>
    </row>
    <row r="69" spans="8:11" x14ac:dyDescent="0.25">
      <c r="H69" s="213"/>
      <c r="I69" s="213"/>
      <c r="J69" s="213"/>
      <c r="K69" s="213"/>
    </row>
    <row r="70" spans="8:11" x14ac:dyDescent="0.25">
      <c r="H70" s="213"/>
      <c r="I70" s="214"/>
      <c r="J70" s="213"/>
      <c r="K70" s="214"/>
    </row>
    <row r="71" spans="8:11" x14ac:dyDescent="0.25">
      <c r="H71" s="213"/>
      <c r="I71" s="213"/>
      <c r="J71" s="213"/>
      <c r="K71" s="213"/>
    </row>
    <row r="72" spans="8:11" ht="15" customHeight="1" x14ac:dyDescent="0.25">
      <c r="H72" s="214"/>
      <c r="I72" s="213"/>
      <c r="J72" s="213"/>
      <c r="K72" s="213"/>
    </row>
    <row r="73" spans="8:11" ht="15" customHeight="1" x14ac:dyDescent="0.25">
      <c r="H73" s="217"/>
      <c r="I73" s="213"/>
      <c r="J73" s="213"/>
      <c r="K73" s="213"/>
    </row>
    <row r="74" spans="8:11" ht="15" customHeight="1" x14ac:dyDescent="0.25">
      <c r="H74" s="213"/>
      <c r="I74" s="213"/>
      <c r="J74" s="213"/>
      <c r="K74" s="213"/>
    </row>
    <row r="75" spans="8:11" ht="15" customHeight="1" x14ac:dyDescent="0.25">
      <c r="H75" s="213"/>
      <c r="J75" s="214"/>
      <c r="K75" s="214"/>
    </row>
    <row r="76" spans="8:11" ht="15" customHeight="1" x14ac:dyDescent="0.25">
      <c r="H76" s="213"/>
      <c r="I76" s="214"/>
      <c r="J76" s="214"/>
      <c r="K76" s="214"/>
    </row>
    <row r="77" spans="8:11" ht="15" customHeight="1" x14ac:dyDescent="0.25">
      <c r="H77" s="214"/>
      <c r="I77" s="218"/>
      <c r="J77" s="218"/>
      <c r="K77" s="218"/>
    </row>
    <row r="78" spans="8:11" x14ac:dyDescent="0.25">
      <c r="H78" s="214"/>
    </row>
    <row r="79" spans="8:11" x14ac:dyDescent="0.25">
      <c r="H79" s="218"/>
      <c r="I79" s="219"/>
      <c r="J79" s="219"/>
      <c r="K79" s="219"/>
    </row>
    <row r="81" spans="8:8" x14ac:dyDescent="0.25">
      <c r="H81" s="219"/>
    </row>
  </sheetData>
  <protectedRanges>
    <protectedRange sqref="D48:D50" name="Rango3"/>
    <protectedRange sqref="G35:G36 H35 I41:J46 G57" name="Rango1"/>
    <protectedRange sqref="F41:F46" name="Rango4_1"/>
    <protectedRange sqref="D22:D24" name="Rango3_1"/>
    <protectedRange sqref="G9:G10" name="Rango1_1"/>
    <protectedRange sqref="F15:F20" name="Rango4_1_1"/>
  </protectedRanges>
  <mergeCells count="33">
    <mergeCell ref="B31:G31"/>
    <mergeCell ref="B57:F57"/>
    <mergeCell ref="A60:H61"/>
    <mergeCell ref="B36:F36"/>
    <mergeCell ref="B32:G33"/>
    <mergeCell ref="B34:F34"/>
    <mergeCell ref="B35:F35"/>
    <mergeCell ref="C37:F37"/>
    <mergeCell ref="B55:F55"/>
    <mergeCell ref="B38:G39"/>
    <mergeCell ref="C47:F47"/>
    <mergeCell ref="E53:F53"/>
    <mergeCell ref="C52:F52"/>
    <mergeCell ref="E48:F48"/>
    <mergeCell ref="E49:F49"/>
    <mergeCell ref="E50:F50"/>
    <mergeCell ref="E51:F51"/>
    <mergeCell ref="B2:G3"/>
    <mergeCell ref="B6:G7"/>
    <mergeCell ref="B8:F8"/>
    <mergeCell ref="B9:F9"/>
    <mergeCell ref="B10:F10"/>
    <mergeCell ref="B5:G5"/>
    <mergeCell ref="C11:F11"/>
    <mergeCell ref="B12:G13"/>
    <mergeCell ref="C21:F21"/>
    <mergeCell ref="E22:F22"/>
    <mergeCell ref="E23:F23"/>
    <mergeCell ref="E24:F24"/>
    <mergeCell ref="E25:F25"/>
    <mergeCell ref="C26:F26"/>
    <mergeCell ref="E27:F27"/>
    <mergeCell ref="B29:F29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308" t="s">
        <v>213</v>
      </c>
      <c r="B2" s="308"/>
      <c r="C2" s="308"/>
      <c r="D2" s="308"/>
      <c r="E2" s="308"/>
    </row>
    <row r="3" spans="1:7" ht="48.75" customHeight="1" x14ac:dyDescent="0.25">
      <c r="A3" s="308"/>
      <c r="B3" s="308"/>
      <c r="C3" s="308"/>
      <c r="D3" s="308"/>
      <c r="E3" s="308"/>
    </row>
    <row r="5" spans="1:7" ht="43.5" customHeight="1" x14ac:dyDescent="0.25">
      <c r="A5" s="221" t="s">
        <v>88</v>
      </c>
      <c r="B5" s="221" t="s">
        <v>89</v>
      </c>
      <c r="C5" s="221" t="s">
        <v>209</v>
      </c>
      <c r="D5" s="221" t="s">
        <v>238</v>
      </c>
      <c r="E5" s="221" t="s">
        <v>239</v>
      </c>
    </row>
    <row r="6" spans="1:7" ht="59.25" customHeight="1" x14ac:dyDescent="0.25">
      <c r="A6" s="222" t="s">
        <v>69</v>
      </c>
      <c r="B6" s="223" t="s">
        <v>236</v>
      </c>
      <c r="C6" s="109"/>
      <c r="D6" s="109"/>
      <c r="E6" s="109"/>
    </row>
    <row r="7" spans="1:7" ht="51" customHeight="1" x14ac:dyDescent="0.25">
      <c r="A7" s="222" t="s">
        <v>210</v>
      </c>
      <c r="B7" s="223" t="s">
        <v>237</v>
      </c>
      <c r="C7" s="224"/>
      <c r="D7" s="109"/>
      <c r="E7" s="109"/>
    </row>
    <row r="8" spans="1:7" ht="29.25" customHeight="1" x14ac:dyDescent="0.25">
      <c r="A8" s="225" t="s">
        <v>211</v>
      </c>
      <c r="B8" s="309" t="s">
        <v>212</v>
      </c>
      <c r="C8" s="310"/>
      <c r="D8" s="311"/>
      <c r="E8" s="226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5" x14ac:dyDescent="0.25"/>
  <cols>
    <col min="1" max="1" width="51.140625" customWidth="1"/>
    <col min="2" max="2" width="27" customWidth="1"/>
    <col min="3" max="3" width="16.42578125" bestFit="1" customWidth="1"/>
    <col min="4" max="4" width="17" customWidth="1"/>
    <col min="5" max="5" width="15.42578125" customWidth="1"/>
    <col min="6" max="6" width="16.28515625" customWidth="1"/>
  </cols>
  <sheetData>
    <row r="1" spans="1:6" x14ac:dyDescent="0.25">
      <c r="A1" s="221" t="s">
        <v>2</v>
      </c>
      <c r="B1" s="221" t="s">
        <v>221</v>
      </c>
    </row>
    <row r="2" spans="1:6" x14ac:dyDescent="0.25">
      <c r="A2" s="222" t="s">
        <v>219</v>
      </c>
      <c r="B2" s="224">
        <v>1069148147</v>
      </c>
    </row>
    <row r="3" spans="1:6" x14ac:dyDescent="0.25">
      <c r="A3" s="222" t="s">
        <v>220</v>
      </c>
      <c r="B3" s="224">
        <v>126206000</v>
      </c>
    </row>
    <row r="4" spans="1:6" x14ac:dyDescent="0.25">
      <c r="A4" s="222" t="s">
        <v>222</v>
      </c>
      <c r="B4" s="232">
        <f>+B2+B3</f>
        <v>1195354147</v>
      </c>
    </row>
    <row r="6" spans="1:6" ht="24" customHeight="1" x14ac:dyDescent="0.25">
      <c r="A6" s="221" t="s">
        <v>214</v>
      </c>
      <c r="B6" s="221" t="s">
        <v>223</v>
      </c>
      <c r="C6" s="221" t="s">
        <v>215</v>
      </c>
    </row>
    <row r="7" spans="1:6" ht="27" x14ac:dyDescent="0.25">
      <c r="A7" s="222" t="s">
        <v>218</v>
      </c>
      <c r="B7" s="231">
        <v>893893675</v>
      </c>
      <c r="C7" s="231">
        <v>893893675.20000005</v>
      </c>
    </row>
    <row r="8" spans="1:6" x14ac:dyDescent="0.25">
      <c r="A8" s="222" t="s">
        <v>216</v>
      </c>
      <c r="B8" s="224">
        <v>234694428</v>
      </c>
      <c r="C8" s="224">
        <v>234694428</v>
      </c>
    </row>
    <row r="9" spans="1:6" ht="27" x14ac:dyDescent="0.25">
      <c r="A9" s="222" t="s">
        <v>217</v>
      </c>
      <c r="B9" s="224">
        <v>66766044</v>
      </c>
      <c r="C9" s="224">
        <v>84634756</v>
      </c>
    </row>
    <row r="10" spans="1:6" x14ac:dyDescent="0.25">
      <c r="A10" s="222" t="s">
        <v>224</v>
      </c>
      <c r="B10" s="232">
        <f>+B7+B8+B9</f>
        <v>1195354147</v>
      </c>
      <c r="C10" s="230"/>
      <c r="D10" s="230"/>
    </row>
    <row r="14" spans="1:6" x14ac:dyDescent="0.25">
      <c r="A14" s="312" t="s">
        <v>2</v>
      </c>
      <c r="B14" s="312" t="s">
        <v>225</v>
      </c>
      <c r="C14" s="312" t="s">
        <v>226</v>
      </c>
      <c r="D14" s="312"/>
      <c r="E14" s="312"/>
      <c r="F14" s="312" t="s">
        <v>227</v>
      </c>
    </row>
    <row r="15" spans="1:6" ht="44.25" customHeight="1" x14ac:dyDescent="0.25">
      <c r="A15" s="312"/>
      <c r="B15" s="312"/>
      <c r="C15" s="233" t="s">
        <v>228</v>
      </c>
      <c r="D15" s="233" t="s">
        <v>229</v>
      </c>
      <c r="E15" s="233" t="s">
        <v>230</v>
      </c>
      <c r="F15" s="312"/>
    </row>
    <row r="16" spans="1:6" x14ac:dyDescent="0.25">
      <c r="A16" s="222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25">
      <c r="A17" s="222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25">
      <c r="A18" s="221" t="s">
        <v>232</v>
      </c>
      <c r="B18" s="233">
        <v>1195354147</v>
      </c>
      <c r="C18" s="233">
        <f>SUM(C16:C17)</f>
        <v>234694428</v>
      </c>
      <c r="D18" s="233">
        <f t="shared" ref="D18:F18" si="0">SUM(D16:D17)</f>
        <v>893893675</v>
      </c>
      <c r="E18" s="233">
        <f t="shared" si="0"/>
        <v>66766044</v>
      </c>
      <c r="F18" s="233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TATIANA PAOLA REYES LOPEZ</cp:lastModifiedBy>
  <cp:lastPrinted>2020-01-29T15:05:04Z</cp:lastPrinted>
  <dcterms:created xsi:type="dcterms:W3CDTF">2019-10-07T15:03:41Z</dcterms:created>
  <dcterms:modified xsi:type="dcterms:W3CDTF">2022-03-01T18:53:29Z</dcterms:modified>
</cp:coreProperties>
</file>