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11" documentId="8_{01BE81E5-21BC-4052-B764-6168F8537A50}" xr6:coauthVersionLast="47" xr6:coauthVersionMax="47" xr10:uidLastSave="{E8B42150-F88B-4868-BBA8-76558C7447C0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SEMANAL!$A$1:$AH$108</definedName>
    <definedName name="_xlnm.Print_Titles" localSheetId="0">SEMANAL!$1:$3</definedName>
    <definedName name="Z_EC7D1C3D_EF87_4C2F_AF0F_74582594229A_.wvu.PrintArea" localSheetId="0" hidden="1">SEMANAL!$B$1:$AG$69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8" i="2" l="1"/>
  <c r="G38" i="2"/>
  <c r="W39" i="2" l="1"/>
  <c r="AD57" i="2" l="1"/>
  <c r="AD56" i="2"/>
  <c r="AD55" i="2"/>
  <c r="AF55" i="2"/>
  <c r="AF56" i="2"/>
  <c r="AF57" i="2"/>
  <c r="G37" i="2"/>
  <c r="W66" i="2"/>
  <c r="G39" i="2" l="1"/>
  <c r="G20" i="2"/>
  <c r="G21" i="2" s="1"/>
  <c r="G31" i="2"/>
  <c r="Y44" i="2" l="1"/>
  <c r="Z66" i="2" l="1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8" i="2"/>
  <c r="AD58" i="2"/>
  <c r="AF54" i="2"/>
  <c r="AD54" i="2"/>
  <c r="W31" i="2"/>
  <c r="AD3" i="2" l="1"/>
  <c r="G32" i="2" l="1"/>
  <c r="P32" i="2" s="1"/>
  <c r="W32" i="2"/>
  <c r="AE32" i="2" s="1"/>
  <c r="G14" i="2"/>
  <c r="G13" i="2"/>
  <c r="V18" i="2"/>
  <c r="P14" i="2" l="1"/>
</calcChain>
</file>

<file path=xl/sharedStrings.xml><?xml version="1.0" encoding="utf-8"?>
<sst xmlns="http://schemas.openxmlformats.org/spreadsheetml/2006/main" count="132" uniqueCount="104">
  <si>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</si>
  <si>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</si>
  <si>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</si>
  <si>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</si>
  <si>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</si>
  <si>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</si>
  <si>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</si>
  <si>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</si>
  <si>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</si>
  <si>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</si>
  <si>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</si>
  <si>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</si>
  <si>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</si>
  <si>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</si>
  <si>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</si>
  <si>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</si>
  <si>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</si>
  <si>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</si>
  <si>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</si>
  <si>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</si>
  <si>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</si>
  <si>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</si>
  <si>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</si>
  <si>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</si>
  <si>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</si>
  <si>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</si>
  <si>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</si>
  <si>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</si>
  <si>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</si>
  <si>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</si>
  <si>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</si>
  <si>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</si>
  <si>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</si>
  <si>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</si>
  <si>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</si>
  <si>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</si>
  <si>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</si>
  <si>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</si>
  <si>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</si>
  <si>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</si>
  <si>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</si>
  <si>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</si>
  <si>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</si>
  <si>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</si>
  <si>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</si>
  <si>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</si>
  <si>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</si>
  <si>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</si>
  <si>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</si>
  <si>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</si>
  <si>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</si>
  <si>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</si>
  <si>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</si>
  <si>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</si>
  <si>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</si>
  <si>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</si>
  <si>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</si>
  <si>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</si>
  <si>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</si>
  <si>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</si>
  <si>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</si>
  <si>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</si>
  <si>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</si>
  <si>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</si>
  <si>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</si>
  <si>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</si>
  <si>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</si>
  <si>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</si>
  <si>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</si>
  <si>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</si>
  <si>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</si>
  <si>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</si>
  <si>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</si>
  <si>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</si>
  <si>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</si>
  <si>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</si>
  <si>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</si>
  <si>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</si>
  <si>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</si>
  <si>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</si>
  <si>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</si>
  <si>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</si>
  <si>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</si>
  <si>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</si>
  <si>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</si>
  <si>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</si>
  <si>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</si>
  <si>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</si>
  <si>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</si>
  <si>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</si>
  <si>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</si>
  <si>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</si>
  <si>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r>
      <t xml:space="preserve">Durante la semana del </t>
    </r>
    <r>
      <rPr>
        <b/>
        <sz val="11"/>
        <rFont val="Times New Roman"/>
        <family val="1"/>
      </rPr>
      <t>28/10/2024 al 03/11/2024</t>
    </r>
    <r>
      <rPr>
        <sz val="11"/>
        <rFont val="Times New Roman"/>
        <family val="1"/>
      </rPr>
      <t xml:space="preserve"> se realizaron las siguientes actividades:
El 28/10/2024 La SDSCJ remite el oficio con el radicado No. 2-2024-79659, mediante el cual da rta al RAD SDSCJ 1-2024-60856: SOLICITUDES 1 Y 2 DEL COMITÉ DE SOSTENIBILIDAD NO. 1 URI TUNJUELITO.
El 28/10/2024 La SDSCJ remite el oficio con el radicado No. 2-2024-79660, mediante el cual trata sobre las modificaciones contractuales y el pago de la asistencia técnica.
El 28/10/2024 la SDSCJ mediante correo electrónico solicita el Avance físico y financiero a 30-Octubre-2024 (Proyecto URI Tunjuelito)
El 29/10/2024 Findeter remite a la SDSCJ el oficio con el radicado No. 2202452011606 mediante el cual envia la propuesta de prórroga No. 2 al Contrato Interadministrativo 2162 de 2022.
El 29/10/2024 Findeter remite a la SDSCJ el oficio con el radicado No. 2202452011618 mediante el cual remite la hoja de vida del gestor del proyecto.
El 31/10/2024 Findeter remite a la SDSCJ la información solicitada sobre el avance del CI 2162 de 2022.                                                                                                                                                           </t>
    </r>
  </si>
  <si>
    <t>En la semana del 28 de octubre al 01 de noviembre se realizó verificación del funcionamiento del punto de atención a la comunidad a cargo del contratista de manera presencial y virtual</t>
  </si>
  <si>
    <t>El 30 de octubre se realizó el comité de obra donde el componente de gestión social participó dando el reporte de cumplimiento de las actividades ejecutadas en la semana.</t>
  </si>
  <si>
    <t>El 01 de noviembre se realizo la entrega de copias de actas de vecindad de inicio a los propietarios de los predios.</t>
  </si>
  <si>
    <t>El contratista realizo la entrega del informe mensual social No 3 ajustado V2.0 con los anexos correspondientes. Así mismo la Interventoría entregó el informe mensual social a Findeter</t>
  </si>
  <si>
    <t>Se remitió el informe semanal al componente técnico.</t>
  </si>
  <si>
    <t xml:space="preserve">PARA LA SEMANA COMPRENDIDA ENTRE EL 28 DE OCTUBRE Y 03 DE NOVIEMBRE DE 2024 EN EL COMPONENTE TÉCNICO SE REALIZARON LAS SIGUIENTES ACTIVIDADES DE OBRA </t>
  </si>
  <si>
    <t xml:space="preserve">Se continua con el armado de acero de placa de cimentacion, el acero se encuentra en un 100% en obra y armado esta en un 95% </t>
  </si>
  <si>
    <t xml:space="preserve">Se empieza la instalacion de redes hidraulicas, sanitarias, aguas lluvias y electricas </t>
  </si>
  <si>
    <t xml:space="preserve">se intala la malla puesta a tierra </t>
  </si>
  <si>
    <t xml:space="preserve">Se presentan los casetones en guadua para ir corrigiendo detalles para fundir </t>
  </si>
  <si>
    <t xml:space="preserve">Se corrigin detalles observados por la interventoria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</si>
</sst>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1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68" fontId="6" fillId="0" borderId="4" xfId="1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</xdr:colOff>
      <xdr:row>86</xdr:row>
      <xdr:rowOff>20320</xdr:rowOff>
    </xdr:from>
    <xdr:to>
      <xdr:col>9</xdr:col>
      <xdr:colOff>422599</xdr:colOff>
      <xdr:row>101</xdr:row>
      <xdr:rowOff>256339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ED6AAF-F3B4-4097-80EA-CFD06AAB6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9064" y="23868539"/>
          <a:ext cx="3732535" cy="3057800"/>
        </a:xfrm>
        <a:prstGeom prst="rect">
          <a:avLst/>
        </a:prstGeom>
      </xdr:spPr>
    </xdr:pic>
    <xdr:clientData/>
  </xdr:twoCellAnchor>
  <xdr:twoCellAnchor editAs="oneCell">
    <xdr:from>
      <xdr:col>9</xdr:col>
      <xdr:colOff>411163</xdr:colOff>
      <xdr:row>86</xdr:row>
      <xdr:rowOff>8413</xdr:rowOff>
    </xdr:from>
    <xdr:to>
      <xdr:col>21</xdr:col>
      <xdr:colOff>720982</xdr:colOff>
      <xdr:row>101</xdr:row>
      <xdr:rowOff>244432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17DA432D-CD3E-4EB4-BAF6-F23FAD4C4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40163" y="23856632"/>
          <a:ext cx="3738819" cy="3057800"/>
        </a:xfrm>
        <a:prstGeom prst="rect">
          <a:avLst/>
        </a:prstGeom>
      </xdr:spPr>
    </xdr:pic>
    <xdr:clientData/>
  </xdr:twoCellAnchor>
  <xdr:twoCellAnchor editAs="oneCell">
    <xdr:from>
      <xdr:col>21</xdr:col>
      <xdr:colOff>701200</xdr:colOff>
      <xdr:row>86</xdr:row>
      <xdr:rowOff>11907</xdr:rowOff>
    </xdr:from>
    <xdr:to>
      <xdr:col>32</xdr:col>
      <xdr:colOff>385316</xdr:colOff>
      <xdr:row>101</xdr:row>
      <xdr:rowOff>251312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90CD087-5551-4DAB-A00D-03A9D7AF3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59200" y="23860126"/>
          <a:ext cx="3791772" cy="3061186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104</xdr:row>
      <xdr:rowOff>26988</xdr:rowOff>
    </xdr:from>
    <xdr:to>
      <xdr:col>10</xdr:col>
      <xdr:colOff>49051</xdr:colOff>
      <xdr:row>105</xdr:row>
      <xdr:rowOff>981985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FB4F8C7F-CEEF-426B-93B7-D18B6B945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782" y="27423269"/>
          <a:ext cx="3763800" cy="2979060"/>
        </a:xfrm>
        <a:prstGeom prst="rect">
          <a:avLst/>
        </a:prstGeom>
      </xdr:spPr>
    </xdr:pic>
    <xdr:clientData/>
  </xdr:twoCellAnchor>
  <xdr:twoCellAnchor editAs="oneCell">
    <xdr:from>
      <xdr:col>10</xdr:col>
      <xdr:colOff>26036</xdr:colOff>
      <xdr:row>103</xdr:row>
      <xdr:rowOff>166369</xdr:rowOff>
    </xdr:from>
    <xdr:to>
      <xdr:col>21</xdr:col>
      <xdr:colOff>798827</xdr:colOff>
      <xdr:row>105</xdr:row>
      <xdr:rowOff>954679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7BEAF85-5E9E-41D6-8DEA-10638E5BE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95567" y="27395963"/>
          <a:ext cx="3761260" cy="2979060"/>
        </a:xfrm>
        <a:prstGeom prst="rect">
          <a:avLst/>
        </a:prstGeom>
      </xdr:spPr>
    </xdr:pic>
    <xdr:clientData/>
  </xdr:twoCellAnchor>
  <xdr:twoCellAnchor editAs="oneCell">
    <xdr:from>
      <xdr:col>21</xdr:col>
      <xdr:colOff>789623</xdr:colOff>
      <xdr:row>104</xdr:row>
      <xdr:rowOff>18257</xdr:rowOff>
    </xdr:from>
    <xdr:to>
      <xdr:col>33</xdr:col>
      <xdr:colOff>314</xdr:colOff>
      <xdr:row>105</xdr:row>
      <xdr:rowOff>973254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3DB8142-8064-4D4A-845E-404B895F6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47623" y="27414538"/>
          <a:ext cx="3723160" cy="297906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105</xdr:row>
      <xdr:rowOff>1004570</xdr:rowOff>
    </xdr:from>
    <xdr:to>
      <xdr:col>10</xdr:col>
      <xdr:colOff>37144</xdr:colOff>
      <xdr:row>106</xdr:row>
      <xdr:rowOff>1920198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6C24FFF6-6DD7-4438-BF73-93B16A992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30424914"/>
          <a:ext cx="3763800" cy="2844440"/>
        </a:xfrm>
        <a:prstGeom prst="rect">
          <a:avLst/>
        </a:prstGeom>
      </xdr:spPr>
    </xdr:pic>
    <xdr:clientData/>
  </xdr:twoCellAnchor>
  <xdr:twoCellAnchor editAs="oneCell">
    <xdr:from>
      <xdr:col>10</xdr:col>
      <xdr:colOff>14968</xdr:colOff>
      <xdr:row>105</xdr:row>
      <xdr:rowOff>1011760</xdr:rowOff>
    </xdr:from>
    <xdr:to>
      <xdr:col>21</xdr:col>
      <xdr:colOff>787759</xdr:colOff>
      <xdr:row>106</xdr:row>
      <xdr:rowOff>1924848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9ECFF0EB-18D2-434F-B201-639EB7203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4344179" y="29972424"/>
          <a:ext cx="2841900" cy="3761260"/>
        </a:xfrm>
        <a:prstGeom prst="rect">
          <a:avLst/>
        </a:prstGeom>
      </xdr:spPr>
    </xdr:pic>
    <xdr:clientData/>
  </xdr:twoCellAnchor>
  <xdr:twoCellAnchor editAs="oneCell">
    <xdr:from>
      <xdr:col>21</xdr:col>
      <xdr:colOff>794863</xdr:colOff>
      <xdr:row>105</xdr:row>
      <xdr:rowOff>1000759</xdr:rowOff>
    </xdr:from>
    <xdr:to>
      <xdr:col>33</xdr:col>
      <xdr:colOff>8757</xdr:colOff>
      <xdr:row>106</xdr:row>
      <xdr:rowOff>1913847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2D94776-7900-4692-8DCB-E0A93E3D7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52863" y="30421103"/>
          <a:ext cx="3726363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106</xdr:row>
      <xdr:rowOff>1961992</xdr:rowOff>
    </xdr:from>
    <xdr:to>
      <xdr:col>10</xdr:col>
      <xdr:colOff>37144</xdr:colOff>
      <xdr:row>106</xdr:row>
      <xdr:rowOff>4803892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F24D9C38-10F9-42A4-8495-303899A31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33311148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9</xdr:col>
      <xdr:colOff>436404</xdr:colOff>
      <xdr:row>106</xdr:row>
      <xdr:rowOff>1951831</xdr:rowOff>
    </xdr:from>
    <xdr:to>
      <xdr:col>21</xdr:col>
      <xdr:colOff>768664</xdr:colOff>
      <xdr:row>106</xdr:row>
      <xdr:rowOff>4793731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62856831-B27A-4FE2-9C85-7E96C9C31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65404" y="33300987"/>
          <a:ext cx="3761260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792382</xdr:colOff>
      <xdr:row>106</xdr:row>
      <xdr:rowOff>1925260</xdr:rowOff>
    </xdr:from>
    <xdr:to>
      <xdr:col>33</xdr:col>
      <xdr:colOff>3073</xdr:colOff>
      <xdr:row>106</xdr:row>
      <xdr:rowOff>4767160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EE8B841-4640-465F-90C0-F573D6052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8091012" y="32833786"/>
          <a:ext cx="2841900" cy="3723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8"/>
  <sheetViews>
    <sheetView showGridLines="0" tabSelected="1" view="pageBreakPreview" topLeftCell="A77" zoomScale="80" zoomScaleNormal="75" zoomScaleSheetLayoutView="80" workbookViewId="0">
      <selection activeCell="AJ88" sqref="AJ88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30"/>
      <c r="C1" s="131"/>
      <c r="D1" s="131"/>
      <c r="E1" s="131"/>
      <c r="F1" s="132"/>
      <c r="G1" s="136" t="s">
        <v>19</v>
      </c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8"/>
      <c r="AA1" s="133" t="s">
        <v>18</v>
      </c>
      <c r="AB1" s="134"/>
      <c r="AC1" s="134"/>
      <c r="AD1" s="134"/>
      <c r="AE1" s="134"/>
      <c r="AF1" s="134"/>
      <c r="AG1" s="135"/>
    </row>
    <row r="2" spans="2:33" s="1" customFormat="1" ht="8.25" customHeight="1" x14ac:dyDescent="0.2"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6"/>
    </row>
    <row r="3" spans="2:33" ht="15.75" customHeight="1" x14ac:dyDescent="0.2">
      <c r="B3" s="150" t="s">
        <v>6</v>
      </c>
      <c r="C3" s="150"/>
      <c r="D3" s="150"/>
      <c r="E3" s="151">
        <v>45601</v>
      </c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2" t="s">
        <v>7</v>
      </c>
      <c r="V3" s="152"/>
      <c r="W3" s="2">
        <v>93</v>
      </c>
      <c r="X3" s="2" t="s">
        <v>1</v>
      </c>
      <c r="Y3" s="153">
        <v>45593</v>
      </c>
      <c r="Z3" s="152"/>
      <c r="AA3" s="152"/>
      <c r="AB3" s="152"/>
      <c r="AC3" s="2" t="s">
        <v>2</v>
      </c>
      <c r="AD3" s="153">
        <f>+Y3+6</f>
        <v>45599</v>
      </c>
      <c r="AE3" s="152"/>
      <c r="AF3" s="152"/>
      <c r="AG3" s="152"/>
    </row>
    <row r="4" spans="2:33" ht="15.75" customHeight="1" x14ac:dyDescent="0.2">
      <c r="B4" s="84" t="s">
        <v>88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6"/>
    </row>
    <row r="5" spans="2:33" ht="32.450000000000003" customHeight="1" x14ac:dyDescent="0.2">
      <c r="B5" s="139" t="s">
        <v>10</v>
      </c>
      <c r="C5" s="140"/>
      <c r="D5" s="140"/>
      <c r="E5" s="140"/>
      <c r="F5" s="140"/>
      <c r="G5" s="144" t="s">
        <v>86</v>
      </c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6"/>
    </row>
    <row r="6" spans="2:33" ht="26.45" customHeight="1" x14ac:dyDescent="0.2">
      <c r="B6" s="141" t="s">
        <v>11</v>
      </c>
      <c r="C6" s="142"/>
      <c r="D6" s="142"/>
      <c r="E6" s="142"/>
      <c r="F6" s="143"/>
      <c r="G6" s="147" t="s">
        <v>20</v>
      </c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9"/>
    </row>
    <row r="7" spans="2:33" ht="31.5" customHeight="1" x14ac:dyDescent="0.25">
      <c r="B7" s="47" t="s">
        <v>21</v>
      </c>
      <c r="C7" s="48"/>
      <c r="D7" s="48"/>
      <c r="E7" s="48"/>
      <c r="F7" s="49"/>
      <c r="G7" s="157" t="s">
        <v>22</v>
      </c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9"/>
    </row>
    <row r="8" spans="2:33" ht="15" x14ac:dyDescent="0.25">
      <c r="B8" s="44" t="s">
        <v>4</v>
      </c>
      <c r="C8" s="45"/>
      <c r="D8" s="45"/>
      <c r="E8" s="45"/>
      <c r="F8" s="46"/>
      <c r="G8" s="56" t="s">
        <v>23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57"/>
    </row>
    <row r="9" spans="2:33" ht="15" x14ac:dyDescent="0.25">
      <c r="B9" s="44" t="s">
        <v>5</v>
      </c>
      <c r="C9" s="45"/>
      <c r="D9" s="45"/>
      <c r="E9" s="45"/>
      <c r="F9" s="46"/>
      <c r="G9" s="58">
        <v>44953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60"/>
    </row>
    <row r="10" spans="2:33" ht="27.75" customHeight="1" x14ac:dyDescent="0.25">
      <c r="B10" s="47" t="s">
        <v>31</v>
      </c>
      <c r="C10" s="48"/>
      <c r="D10" s="48"/>
      <c r="E10" s="48"/>
      <c r="F10" s="49"/>
      <c r="G10" s="58">
        <v>45473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60"/>
    </row>
    <row r="11" spans="2:33" ht="15" x14ac:dyDescent="0.25">
      <c r="B11" s="78" t="s">
        <v>32</v>
      </c>
      <c r="C11" s="79"/>
      <c r="D11" s="79"/>
      <c r="E11" s="79"/>
      <c r="F11" s="8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30.75" customHeight="1" x14ac:dyDescent="0.25">
      <c r="B12" s="81" t="s">
        <v>34</v>
      </c>
      <c r="C12" s="82"/>
      <c r="D12" s="82"/>
      <c r="E12" s="82"/>
      <c r="F12" s="83"/>
      <c r="G12" s="58">
        <v>45626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60"/>
    </row>
    <row r="13" spans="2:33" ht="15" x14ac:dyDescent="0.25">
      <c r="B13" s="44" t="s">
        <v>38</v>
      </c>
      <c r="C13" s="45"/>
      <c r="D13" s="45"/>
      <c r="E13" s="45"/>
      <c r="F13" s="46"/>
      <c r="G13" s="56">
        <f>G12-G9+1</f>
        <v>674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57"/>
    </row>
    <row r="14" spans="2:33" ht="15" x14ac:dyDescent="0.25">
      <c r="B14" s="44" t="s">
        <v>8</v>
      </c>
      <c r="C14" s="45"/>
      <c r="D14" s="45"/>
      <c r="E14" s="45"/>
      <c r="F14" s="46"/>
      <c r="G14" s="70">
        <f>AD3-G9</f>
        <v>646</v>
      </c>
      <c r="H14" s="71"/>
      <c r="I14" s="71"/>
      <c r="J14" s="71"/>
      <c r="K14" s="45" t="s">
        <v>9</v>
      </c>
      <c r="L14" s="45"/>
      <c r="M14" s="45"/>
      <c r="N14" s="45"/>
      <c r="O14" s="46"/>
      <c r="P14" s="67">
        <f>+G14/G13</f>
        <v>0.95845697329376855</v>
      </c>
      <c r="Q14" s="68"/>
      <c r="R14" s="69"/>
      <c r="S14" s="61" t="s">
        <v>25</v>
      </c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3"/>
    </row>
    <row r="15" spans="2:33" ht="29.25" customHeight="1" x14ac:dyDescent="0.25">
      <c r="B15" s="47" t="s">
        <v>28</v>
      </c>
      <c r="C15" s="48"/>
      <c r="D15" s="48"/>
      <c r="E15" s="48"/>
      <c r="F15" s="49"/>
      <c r="G15" s="125">
        <v>0.1656</v>
      </c>
      <c r="H15" s="126"/>
      <c r="I15" s="7" t="s">
        <v>27</v>
      </c>
      <c r="J15" s="7"/>
      <c r="K15" s="5"/>
      <c r="L15" s="5"/>
      <c r="M15" s="5"/>
      <c r="N15" s="5"/>
      <c r="O15" s="5"/>
      <c r="P15" s="6"/>
      <c r="Q15" s="6"/>
      <c r="R15" s="6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9"/>
    </row>
    <row r="16" spans="2:33" ht="30.75" customHeight="1" x14ac:dyDescent="0.25">
      <c r="B16" s="47" t="s">
        <v>29</v>
      </c>
      <c r="C16" s="48"/>
      <c r="D16" s="48"/>
      <c r="E16" s="48"/>
      <c r="F16" s="49"/>
      <c r="G16" s="125">
        <v>0.1656</v>
      </c>
      <c r="H16" s="126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3" customHeight="1" x14ac:dyDescent="0.25">
      <c r="B17" s="47" t="s">
        <v>26</v>
      </c>
      <c r="C17" s="48"/>
      <c r="D17" s="48"/>
      <c r="E17" s="48"/>
      <c r="F17" s="49"/>
      <c r="G17" s="162">
        <v>1</v>
      </c>
      <c r="H17" s="163"/>
      <c r="I17" s="10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29.45" customHeight="1" x14ac:dyDescent="0.25">
      <c r="B18" s="47" t="s">
        <v>35</v>
      </c>
      <c r="C18" s="48"/>
      <c r="D18" s="48"/>
      <c r="E18" s="48"/>
      <c r="F18" s="49"/>
      <c r="G18" s="162">
        <v>1</v>
      </c>
      <c r="H18" s="163"/>
      <c r="I18" s="172" t="s">
        <v>36</v>
      </c>
      <c r="J18" s="79"/>
      <c r="K18" s="79"/>
      <c r="L18" s="79"/>
      <c r="M18" s="80"/>
      <c r="N18" s="162">
        <v>1</v>
      </c>
      <c r="O18" s="163"/>
      <c r="P18" s="163"/>
      <c r="Q18" s="173"/>
      <c r="R18" s="174" t="s">
        <v>30</v>
      </c>
      <c r="S18" s="175"/>
      <c r="T18" s="175"/>
      <c r="U18" s="176"/>
      <c r="V18" s="14">
        <f>N18-G18</f>
        <v>0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15" x14ac:dyDescent="0.25">
      <c r="B19" s="44" t="s">
        <v>3</v>
      </c>
      <c r="C19" s="45"/>
      <c r="D19" s="45"/>
      <c r="E19" s="45"/>
      <c r="F19" s="46"/>
      <c r="G19" s="64">
        <v>21411634465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</row>
    <row r="20" spans="2:36" ht="15" x14ac:dyDescent="0.25">
      <c r="B20" s="44" t="s">
        <v>12</v>
      </c>
      <c r="C20" s="45"/>
      <c r="D20" s="45"/>
      <c r="E20" s="45"/>
      <c r="F20" s="46"/>
      <c r="G20" s="64">
        <f>137833413.9+G37+W37+G38+W38</f>
        <v>2077553135.6300001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</row>
    <row r="21" spans="2:36" ht="15" x14ac:dyDescent="0.25">
      <c r="B21" s="44" t="s">
        <v>13</v>
      </c>
      <c r="C21" s="45"/>
      <c r="D21" s="45"/>
      <c r="E21" s="45"/>
      <c r="F21" s="46"/>
      <c r="G21" s="64">
        <f>+G19-G20</f>
        <v>19334081329.369999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6"/>
      <c r="AJ21" s="4"/>
    </row>
    <row r="22" spans="2:36" ht="9" customHeight="1" x14ac:dyDescent="0.2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4"/>
    </row>
    <row r="23" spans="2:36" ht="19.5" customHeight="1" x14ac:dyDescent="0.2">
      <c r="B23" s="84" t="s">
        <v>87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6"/>
    </row>
    <row r="24" spans="2:36" ht="24.75" customHeight="1" x14ac:dyDescent="0.2">
      <c r="B24" s="170" t="s">
        <v>49</v>
      </c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1"/>
      <c r="S24" s="127" t="s">
        <v>69</v>
      </c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9"/>
    </row>
    <row r="25" spans="2:36" ht="17.25" customHeight="1" x14ac:dyDescent="0.2">
      <c r="B25" s="201" t="s">
        <v>50</v>
      </c>
      <c r="C25" s="202"/>
      <c r="D25" s="202"/>
      <c r="E25" s="202"/>
      <c r="F25" s="202"/>
      <c r="G25" s="203" t="s">
        <v>54</v>
      </c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5"/>
      <c r="S25" s="201" t="s">
        <v>50</v>
      </c>
      <c r="T25" s="202"/>
      <c r="U25" s="202"/>
      <c r="V25" s="202"/>
      <c r="W25" s="202" t="s">
        <v>91</v>
      </c>
      <c r="X25" s="202"/>
      <c r="Y25" s="202"/>
      <c r="Z25" s="202"/>
      <c r="AA25" s="202"/>
      <c r="AB25" s="202"/>
      <c r="AC25" s="202"/>
      <c r="AD25" s="202"/>
      <c r="AE25" s="202"/>
      <c r="AF25" s="202"/>
      <c r="AG25" s="234"/>
    </row>
    <row r="26" spans="2:36" ht="19.5" customHeight="1" x14ac:dyDescent="0.2">
      <c r="B26" s="199" t="s">
        <v>4</v>
      </c>
      <c r="C26" s="200"/>
      <c r="D26" s="200"/>
      <c r="E26" s="200"/>
      <c r="F26" s="200"/>
      <c r="G26" s="206" t="s">
        <v>55</v>
      </c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179" t="s">
        <v>4</v>
      </c>
      <c r="T26" s="180"/>
      <c r="U26" s="180"/>
      <c r="V26" s="180"/>
      <c r="W26" s="235" t="s">
        <v>56</v>
      </c>
      <c r="X26" s="180"/>
      <c r="Y26" s="180"/>
      <c r="Z26" s="180"/>
      <c r="AA26" s="180"/>
      <c r="AB26" s="180"/>
      <c r="AC26" s="180"/>
      <c r="AD26" s="180"/>
      <c r="AE26" s="180"/>
      <c r="AF26" s="180"/>
      <c r="AG26" s="236"/>
    </row>
    <row r="27" spans="2:36" ht="19.5" customHeight="1" x14ac:dyDescent="0.2">
      <c r="B27" s="199" t="s">
        <v>57</v>
      </c>
      <c r="C27" s="200"/>
      <c r="D27" s="200"/>
      <c r="E27" s="200" t="s">
        <v>51</v>
      </c>
      <c r="F27" s="200"/>
      <c r="G27" s="216">
        <v>45509</v>
      </c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08"/>
      <c r="S27" s="179" t="s">
        <v>57</v>
      </c>
      <c r="T27" s="180"/>
      <c r="U27" s="180"/>
      <c r="V27" s="180"/>
      <c r="W27" s="216">
        <v>45509</v>
      </c>
      <c r="X27" s="216"/>
      <c r="Y27" s="216"/>
      <c r="Z27" s="216"/>
      <c r="AA27" s="216"/>
      <c r="AB27" s="216"/>
      <c r="AC27" s="216"/>
      <c r="AD27" s="216"/>
      <c r="AE27" s="216"/>
      <c r="AF27" s="216"/>
      <c r="AG27" s="220"/>
    </row>
    <row r="28" spans="2:36" ht="18.600000000000001" customHeight="1" x14ac:dyDescent="0.2">
      <c r="B28" s="199" t="s">
        <v>58</v>
      </c>
      <c r="C28" s="200"/>
      <c r="D28" s="200"/>
      <c r="E28" s="200"/>
      <c r="F28" s="200"/>
      <c r="G28" s="180" t="s">
        <v>59</v>
      </c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217"/>
      <c r="S28" s="199" t="s">
        <v>58</v>
      </c>
      <c r="T28" s="200"/>
      <c r="U28" s="200"/>
      <c r="V28" s="200"/>
      <c r="W28" s="180" t="s">
        <v>59</v>
      </c>
      <c r="X28" s="180"/>
      <c r="Y28" s="180"/>
      <c r="Z28" s="180"/>
      <c r="AA28" s="180"/>
      <c r="AB28" s="180"/>
      <c r="AC28" s="180"/>
      <c r="AD28" s="180"/>
      <c r="AE28" s="180"/>
      <c r="AF28" s="180"/>
      <c r="AG28" s="236"/>
    </row>
    <row r="29" spans="2:36" ht="19.5" customHeight="1" x14ac:dyDescent="0.2">
      <c r="B29" s="199" t="s">
        <v>60</v>
      </c>
      <c r="C29" s="200"/>
      <c r="D29" s="200"/>
      <c r="E29" s="200"/>
      <c r="F29" s="200"/>
      <c r="G29" s="180" t="s">
        <v>59</v>
      </c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217"/>
      <c r="S29" s="199" t="s">
        <v>60</v>
      </c>
      <c r="T29" s="200"/>
      <c r="U29" s="200"/>
      <c r="V29" s="200"/>
      <c r="W29" s="180" t="s">
        <v>59</v>
      </c>
      <c r="X29" s="180"/>
      <c r="Y29" s="180"/>
      <c r="Z29" s="180"/>
      <c r="AA29" s="180"/>
      <c r="AB29" s="180"/>
      <c r="AC29" s="180"/>
      <c r="AD29" s="180"/>
      <c r="AE29" s="180"/>
      <c r="AF29" s="180"/>
      <c r="AG29" s="236"/>
    </row>
    <row r="30" spans="2:36" ht="19.5" customHeight="1" x14ac:dyDescent="0.2">
      <c r="B30" s="199" t="s">
        <v>61</v>
      </c>
      <c r="C30" s="200"/>
      <c r="D30" s="200"/>
      <c r="E30" s="200"/>
      <c r="F30" s="200"/>
      <c r="G30" s="208">
        <v>45813</v>
      </c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10"/>
      <c r="S30" s="179" t="s">
        <v>61</v>
      </c>
      <c r="T30" s="180"/>
      <c r="U30" s="180"/>
      <c r="V30" s="180"/>
      <c r="W30" s="216">
        <v>45752</v>
      </c>
      <c r="X30" s="216"/>
      <c r="Y30" s="216"/>
      <c r="Z30" s="216"/>
      <c r="AA30" s="216"/>
      <c r="AB30" s="216"/>
      <c r="AC30" s="216"/>
      <c r="AD30" s="216"/>
      <c r="AE30" s="216"/>
      <c r="AF30" s="216"/>
      <c r="AG30" s="220"/>
    </row>
    <row r="31" spans="2:36" ht="14.45" customHeight="1" x14ac:dyDescent="0.2">
      <c r="B31" s="199" t="s">
        <v>62</v>
      </c>
      <c r="C31" s="200"/>
      <c r="D31" s="200"/>
      <c r="E31" s="200"/>
      <c r="F31" s="200"/>
      <c r="G31" s="211">
        <f>G30-G27+1</f>
        <v>305</v>
      </c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2"/>
      <c r="S31" s="199" t="s">
        <v>62</v>
      </c>
      <c r="T31" s="200"/>
      <c r="U31" s="200"/>
      <c r="V31" s="200"/>
      <c r="W31" s="212">
        <f>W30-W27+1</f>
        <v>244</v>
      </c>
      <c r="X31" s="221"/>
      <c r="Y31" s="221"/>
      <c r="Z31" s="221"/>
      <c r="AA31" s="221"/>
      <c r="AB31" s="221"/>
      <c r="AC31" s="221"/>
      <c r="AD31" s="221"/>
      <c r="AE31" s="221"/>
      <c r="AF31" s="221"/>
      <c r="AG31" s="222"/>
    </row>
    <row r="32" spans="2:36" ht="18.600000000000001" customHeight="1" x14ac:dyDescent="0.2">
      <c r="B32" s="199" t="s">
        <v>8</v>
      </c>
      <c r="C32" s="200"/>
      <c r="D32" s="200"/>
      <c r="E32" s="200"/>
      <c r="F32" s="200"/>
      <c r="G32" s="225">
        <f>+AD3-G27+1</f>
        <v>91</v>
      </c>
      <c r="H32" s="226"/>
      <c r="I32" s="226"/>
      <c r="J32" s="226"/>
      <c r="K32" s="207" t="s">
        <v>9</v>
      </c>
      <c r="L32" s="207"/>
      <c r="M32" s="207"/>
      <c r="N32" s="207"/>
      <c r="O32" s="227"/>
      <c r="P32" s="213">
        <f>+G32/G31</f>
        <v>0.29836065573770493</v>
      </c>
      <c r="Q32" s="214"/>
      <c r="R32" s="214"/>
      <c r="S32" s="199" t="s">
        <v>8</v>
      </c>
      <c r="T32" s="200"/>
      <c r="U32" s="200"/>
      <c r="V32" s="200"/>
      <c r="W32" s="225">
        <f>AD3-W27+1</f>
        <v>91</v>
      </c>
      <c r="X32" s="226"/>
      <c r="Y32" s="226"/>
      <c r="Z32" s="226"/>
      <c r="AA32" s="228"/>
      <c r="AB32" s="217" t="s">
        <v>9</v>
      </c>
      <c r="AC32" s="207"/>
      <c r="AD32" s="227"/>
      <c r="AE32" s="213">
        <f>+W32/W31</f>
        <v>0.37295081967213117</v>
      </c>
      <c r="AF32" s="214"/>
      <c r="AG32" s="215"/>
    </row>
    <row r="33" spans="2:35" ht="16.5" customHeight="1" x14ac:dyDescent="0.2">
      <c r="B33" s="199" t="s">
        <v>3</v>
      </c>
      <c r="C33" s="200"/>
      <c r="D33" s="200"/>
      <c r="E33" s="200"/>
      <c r="F33" s="200"/>
      <c r="G33" s="177">
        <v>1013921237</v>
      </c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98"/>
      <c r="S33" s="179" t="s">
        <v>3</v>
      </c>
      <c r="T33" s="180"/>
      <c r="U33" s="180"/>
      <c r="V33" s="180"/>
      <c r="W33" s="177">
        <v>17273655800</v>
      </c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I33" s="4"/>
    </row>
    <row r="34" spans="2:35" ht="18.600000000000001" customHeight="1" x14ac:dyDescent="0.2">
      <c r="B34" s="199" t="s">
        <v>63</v>
      </c>
      <c r="C34" s="200"/>
      <c r="D34" s="200"/>
      <c r="E34" s="200"/>
      <c r="F34" s="200"/>
      <c r="G34" s="177">
        <v>0</v>
      </c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98"/>
      <c r="S34" s="179" t="s">
        <v>63</v>
      </c>
      <c r="T34" s="180"/>
      <c r="U34" s="180"/>
      <c r="V34" s="180"/>
      <c r="W34" s="177">
        <v>0</v>
      </c>
      <c r="X34" s="177"/>
      <c r="Y34" s="177"/>
      <c r="Z34" s="177"/>
      <c r="AA34" s="177"/>
      <c r="AB34" s="177"/>
      <c r="AC34" s="177"/>
      <c r="AD34" s="177"/>
      <c r="AE34" s="177"/>
      <c r="AF34" s="177"/>
      <c r="AG34" s="178"/>
    </row>
    <row r="35" spans="2:35" ht="15.6" customHeight="1" x14ac:dyDescent="0.2">
      <c r="B35" s="199" t="s">
        <v>64</v>
      </c>
      <c r="C35" s="200"/>
      <c r="D35" s="200"/>
      <c r="E35" s="200"/>
      <c r="F35" s="200"/>
      <c r="G35" s="177">
        <v>204155456</v>
      </c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98"/>
      <c r="S35" s="179" t="s">
        <v>64</v>
      </c>
      <c r="T35" s="180"/>
      <c r="U35" s="180"/>
      <c r="V35" s="180"/>
      <c r="W35" s="177">
        <v>625940000</v>
      </c>
      <c r="X35" s="177"/>
      <c r="Y35" s="177"/>
      <c r="Z35" s="177"/>
      <c r="AA35" s="177"/>
      <c r="AB35" s="177"/>
      <c r="AC35" s="177"/>
      <c r="AD35" s="177"/>
      <c r="AE35" s="177"/>
      <c r="AF35" s="177"/>
      <c r="AG35" s="178"/>
    </row>
    <row r="36" spans="2:35" ht="20.45" customHeight="1" x14ac:dyDescent="0.2">
      <c r="B36" s="199" t="s">
        <v>65</v>
      </c>
      <c r="C36" s="200"/>
      <c r="D36" s="200"/>
      <c r="E36" s="200"/>
      <c r="F36" s="200"/>
      <c r="G36" s="177">
        <v>809765781</v>
      </c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98"/>
      <c r="S36" s="179" t="s">
        <v>65</v>
      </c>
      <c r="T36" s="180"/>
      <c r="U36" s="180"/>
      <c r="V36" s="180"/>
      <c r="W36" s="177">
        <v>16647715800</v>
      </c>
      <c r="X36" s="177"/>
      <c r="Y36" s="177"/>
      <c r="Z36" s="177"/>
      <c r="AA36" s="177"/>
      <c r="AB36" s="177"/>
      <c r="AC36" s="177"/>
      <c r="AD36" s="177"/>
      <c r="AE36" s="177"/>
      <c r="AF36" s="177"/>
      <c r="AG36" s="178"/>
    </row>
    <row r="37" spans="2:35" ht="17.45" customHeight="1" x14ac:dyDescent="0.2">
      <c r="B37" s="179" t="s">
        <v>66</v>
      </c>
      <c r="C37" s="180"/>
      <c r="D37" s="180"/>
      <c r="E37" s="180"/>
      <c r="F37" s="180"/>
      <c r="G37" s="177">
        <f>G35</f>
        <v>204155456</v>
      </c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98"/>
      <c r="S37" s="179" t="s">
        <v>66</v>
      </c>
      <c r="T37" s="180"/>
      <c r="U37" s="180"/>
      <c r="V37" s="180"/>
      <c r="W37" s="177">
        <v>625940000</v>
      </c>
      <c r="X37" s="177"/>
      <c r="Y37" s="177"/>
      <c r="Z37" s="177"/>
      <c r="AA37" s="177"/>
      <c r="AB37" s="177"/>
      <c r="AC37" s="177"/>
      <c r="AD37" s="177"/>
      <c r="AE37" s="177"/>
      <c r="AF37" s="177"/>
      <c r="AG37" s="178"/>
      <c r="AI37" s="39"/>
    </row>
    <row r="38" spans="2:35" ht="21.6" customHeight="1" x14ac:dyDescent="0.2">
      <c r="B38" s="179" t="s">
        <v>67</v>
      </c>
      <c r="C38" s="180"/>
      <c r="D38" s="180"/>
      <c r="E38" s="180"/>
      <c r="F38" s="180"/>
      <c r="G38" s="177">
        <f>42298078.26+51691156.47</f>
        <v>93989234.729999989</v>
      </c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98"/>
      <c r="S38" s="179" t="s">
        <v>67</v>
      </c>
      <c r="T38" s="180"/>
      <c r="U38" s="180"/>
      <c r="V38" s="180"/>
      <c r="W38" s="177">
        <f>439844607+575790424</f>
        <v>1015635031</v>
      </c>
      <c r="X38" s="177"/>
      <c r="Y38" s="177"/>
      <c r="Z38" s="177"/>
      <c r="AA38" s="177"/>
      <c r="AB38" s="177"/>
      <c r="AC38" s="177"/>
      <c r="AD38" s="177"/>
      <c r="AE38" s="177"/>
      <c r="AF38" s="177"/>
      <c r="AG38" s="178"/>
      <c r="AI38" s="4"/>
    </row>
    <row r="39" spans="2:35" ht="24" customHeight="1" x14ac:dyDescent="0.2">
      <c r="B39" s="199" t="s">
        <v>13</v>
      </c>
      <c r="C39" s="200"/>
      <c r="D39" s="200"/>
      <c r="E39" s="200"/>
      <c r="F39" s="200"/>
      <c r="G39" s="177">
        <f>G33-G37-G38</f>
        <v>715776546.26999998</v>
      </c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98"/>
      <c r="S39" s="199" t="s">
        <v>13</v>
      </c>
      <c r="T39" s="200"/>
      <c r="U39" s="200"/>
      <c r="V39" s="200"/>
      <c r="W39" s="177">
        <f>W33-W37-W38</f>
        <v>15632080769</v>
      </c>
      <c r="X39" s="177"/>
      <c r="Y39" s="177"/>
      <c r="Z39" s="177"/>
      <c r="AA39" s="177"/>
      <c r="AB39" s="177"/>
      <c r="AC39" s="177"/>
      <c r="AD39" s="177"/>
      <c r="AE39" s="177"/>
      <c r="AF39" s="177"/>
      <c r="AG39" s="178"/>
      <c r="AI39" s="4"/>
    </row>
    <row r="40" spans="2:35" ht="23.25" customHeight="1" x14ac:dyDescent="0.2">
      <c r="B40" s="229" t="s">
        <v>53</v>
      </c>
      <c r="C40" s="230"/>
      <c r="D40" s="230"/>
      <c r="E40" s="230"/>
      <c r="F40" s="230"/>
      <c r="G40" s="231" t="s">
        <v>90</v>
      </c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3"/>
      <c r="S40" s="186" t="s">
        <v>52</v>
      </c>
      <c r="T40" s="187"/>
      <c r="U40" s="187"/>
      <c r="V40" s="187"/>
      <c r="W40" s="188" t="s">
        <v>68</v>
      </c>
      <c r="X40" s="189"/>
      <c r="Y40" s="189"/>
      <c r="Z40" s="189"/>
      <c r="AA40" s="189"/>
      <c r="AB40" s="189"/>
      <c r="AC40" s="189"/>
      <c r="AD40" s="189"/>
      <c r="AE40" s="189"/>
      <c r="AF40" s="189"/>
      <c r="AG40" s="190"/>
      <c r="AI40" s="40"/>
    </row>
    <row r="41" spans="2:35" ht="12" customHeight="1" thickBot="1" x14ac:dyDescent="0.25">
      <c r="B41" s="269"/>
      <c r="C41" s="270"/>
      <c r="D41" s="270"/>
      <c r="E41" s="270"/>
      <c r="F41" s="270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48"/>
      <c r="T41" s="248"/>
      <c r="U41" s="248"/>
      <c r="V41" s="248"/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50"/>
    </row>
    <row r="42" spans="2:35" ht="31.5" customHeight="1" thickBot="1" x14ac:dyDescent="0.25">
      <c r="B42" s="274" t="s">
        <v>89</v>
      </c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75"/>
      <c r="AC42" s="275"/>
      <c r="AD42" s="275"/>
      <c r="AE42" s="275"/>
      <c r="AF42" s="275"/>
      <c r="AG42" s="276"/>
      <c r="AI42" s="40"/>
    </row>
    <row r="43" spans="2:35" ht="47.45" customHeight="1" x14ac:dyDescent="0.2">
      <c r="B43" s="168" t="s">
        <v>0</v>
      </c>
      <c r="C43" s="169"/>
      <c r="D43" s="168" t="s">
        <v>39</v>
      </c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91" t="s">
        <v>40</v>
      </c>
      <c r="W43" s="192"/>
      <c r="X43" s="193"/>
      <c r="Y43" s="194" t="s">
        <v>41</v>
      </c>
      <c r="Z43" s="194"/>
      <c r="AA43" s="194"/>
      <c r="AB43" s="194"/>
      <c r="AC43" s="194"/>
      <c r="AD43" s="194" t="s">
        <v>42</v>
      </c>
      <c r="AE43" s="194"/>
      <c r="AF43" s="194"/>
      <c r="AG43" s="194"/>
      <c r="AI43" s="4"/>
    </row>
    <row r="44" spans="2:35" ht="34.5" customHeight="1" x14ac:dyDescent="0.2">
      <c r="B44" s="218">
        <v>1</v>
      </c>
      <c r="C44" s="218"/>
      <c r="D44" s="219" t="s">
        <v>43</v>
      </c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181">
        <v>9.35E-2</v>
      </c>
      <c r="W44" s="182"/>
      <c r="X44" s="183"/>
      <c r="Y44" s="184">
        <f>-V44+V45</f>
        <v>9.8000000000000032E-3</v>
      </c>
      <c r="Z44" s="184"/>
      <c r="AA44" s="184"/>
      <c r="AB44" s="184"/>
      <c r="AC44" s="184"/>
      <c r="AD44" s="185">
        <v>0.8</v>
      </c>
      <c r="AE44" s="185"/>
      <c r="AF44" s="185"/>
      <c r="AG44" s="185"/>
    </row>
    <row r="45" spans="2:35" ht="36" customHeight="1" x14ac:dyDescent="0.2">
      <c r="B45" s="218">
        <v>2</v>
      </c>
      <c r="C45" s="218"/>
      <c r="D45" s="219" t="s">
        <v>44</v>
      </c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181">
        <v>0.1033</v>
      </c>
      <c r="W45" s="182"/>
      <c r="X45" s="183"/>
      <c r="Y45" s="184"/>
      <c r="Z45" s="184"/>
      <c r="AA45" s="184"/>
      <c r="AB45" s="184"/>
      <c r="AC45" s="184"/>
      <c r="AD45" s="185"/>
      <c r="AE45" s="185"/>
      <c r="AF45" s="185"/>
      <c r="AG45" s="185"/>
    </row>
    <row r="46" spans="2:35" ht="9" customHeight="1" x14ac:dyDescent="0.2"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3"/>
      <c r="Z46" s="33"/>
      <c r="AA46" s="33"/>
      <c r="AB46" s="33"/>
      <c r="AC46" s="33"/>
      <c r="AD46" s="34"/>
      <c r="AE46" s="34"/>
      <c r="AF46" s="34"/>
      <c r="AG46" s="35"/>
    </row>
    <row r="47" spans="2:35" ht="27" customHeight="1" x14ac:dyDescent="0.2">
      <c r="B47" s="168" t="s">
        <v>0</v>
      </c>
      <c r="C47" s="168"/>
      <c r="D47" s="168" t="s">
        <v>45</v>
      </c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91" t="s">
        <v>46</v>
      </c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3"/>
    </row>
    <row r="48" spans="2:35" ht="28.5" customHeight="1" x14ac:dyDescent="0.2">
      <c r="B48" s="272">
        <v>1</v>
      </c>
      <c r="C48" s="272"/>
      <c r="D48" s="273" t="s">
        <v>47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38">
        <v>1556561427.3</v>
      </c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40"/>
    </row>
    <row r="49" spans="1:33" ht="34.5" customHeight="1" thickBot="1" x14ac:dyDescent="0.25">
      <c r="B49" s="237">
        <v>2</v>
      </c>
      <c r="C49" s="237"/>
      <c r="D49" s="164" t="s">
        <v>48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5">
        <v>1718940901.6805601</v>
      </c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7"/>
    </row>
    <row r="50" spans="1:33" ht="9.6" customHeight="1" x14ac:dyDescent="0.2">
      <c r="B50" s="25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9"/>
      <c r="X50" s="19"/>
      <c r="Y50" s="20"/>
      <c r="Z50" s="20"/>
      <c r="AA50" s="20"/>
      <c r="AB50" s="20"/>
      <c r="AC50" s="20"/>
      <c r="AD50" s="21"/>
      <c r="AE50" s="21"/>
      <c r="AF50" s="21"/>
      <c r="AG50" s="26"/>
    </row>
    <row r="51" spans="1:33" ht="29.1" customHeight="1" x14ac:dyDescent="0.2">
      <c r="B51" s="84" t="s">
        <v>17</v>
      </c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6"/>
    </row>
    <row r="52" spans="1:33" ht="9" customHeight="1" x14ac:dyDescent="0.2">
      <c r="B52" s="87" t="s">
        <v>0</v>
      </c>
      <c r="C52" s="88"/>
      <c r="D52" s="110" t="s">
        <v>70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2"/>
      <c r="W52" s="98" t="s">
        <v>15</v>
      </c>
      <c r="X52" s="99"/>
      <c r="Y52" s="100"/>
      <c r="Z52" s="104" t="s">
        <v>16</v>
      </c>
      <c r="AA52" s="105"/>
      <c r="AB52" s="105"/>
      <c r="AC52" s="106"/>
      <c r="AD52" s="93" t="s">
        <v>14</v>
      </c>
      <c r="AE52" s="94"/>
      <c r="AF52" s="94"/>
      <c r="AG52" s="95"/>
    </row>
    <row r="53" spans="1:33" ht="37.5" customHeight="1" x14ac:dyDescent="0.2">
      <c r="B53" s="89"/>
      <c r="C53" s="90"/>
      <c r="D53" s="113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5"/>
      <c r="W53" s="101"/>
      <c r="X53" s="102"/>
      <c r="Y53" s="103"/>
      <c r="Z53" s="107"/>
      <c r="AA53" s="108"/>
      <c r="AB53" s="108"/>
      <c r="AC53" s="109"/>
      <c r="AD53" s="88"/>
      <c r="AE53" s="96"/>
      <c r="AF53" s="96"/>
      <c r="AG53" s="97"/>
    </row>
    <row r="54" spans="1:33" ht="24.95" customHeight="1" x14ac:dyDescent="0.2">
      <c r="B54" s="91"/>
      <c r="C54" s="92"/>
      <c r="D54" s="75" t="s">
        <v>71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7"/>
      <c r="W54" s="53">
        <v>45509</v>
      </c>
      <c r="X54" s="54"/>
      <c r="Y54" s="55"/>
      <c r="Z54" s="53">
        <v>45509</v>
      </c>
      <c r="AA54" s="54"/>
      <c r="AB54" s="54"/>
      <c r="AC54" s="55"/>
      <c r="AD54" s="50">
        <f t="shared" ref="AD54:AD65" si="0">+IF(Z54&lt;&gt;0,IF(Z54=0,(W54-Z54),IF(Z54&lt;&gt;W54,(W54-Z54),0)),"no iniciado")</f>
        <v>0</v>
      </c>
      <c r="AE54" s="51"/>
      <c r="AF54" s="51">
        <f t="shared" ref="AF54:AF65" si="1">+IF(Z54&lt;&gt;0,IF(AB54=0,(T54-Z54),IF(Z54&lt;&gt;T54,(T54-Z54),0)),"no iniciado")</f>
        <v>-45509</v>
      </c>
      <c r="AG54" s="52"/>
    </row>
    <row r="55" spans="1:33" ht="17.25" customHeight="1" x14ac:dyDescent="0.2">
      <c r="B55" s="91"/>
      <c r="C55" s="92"/>
      <c r="D55" s="195" t="s">
        <v>72</v>
      </c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7"/>
      <c r="W55" s="53">
        <v>45549</v>
      </c>
      <c r="X55" s="54"/>
      <c r="Y55" s="55"/>
      <c r="Z55" s="53">
        <v>45549</v>
      </c>
      <c r="AA55" s="54"/>
      <c r="AB55" s="54"/>
      <c r="AC55" s="55"/>
      <c r="AD55" s="50">
        <f>+IF(Z55&lt;&gt;0,IF(Z55=0,(W55-Z55),IF(Z55&lt;&gt;W55,(W55-Z55),0)),"En ejecución")</f>
        <v>0</v>
      </c>
      <c r="AE55" s="51"/>
      <c r="AF55" s="51">
        <f t="shared" ref="AF55:AF57" si="2">+IF(Z55&lt;&gt;0,IF(AB55=0,(T55-Z55),IF(Z55&lt;&gt;T55,(T55-Z55),0)),"no iniciado")</f>
        <v>-45549</v>
      </c>
      <c r="AG55" s="52"/>
    </row>
    <row r="56" spans="1:33" ht="13.5" customHeight="1" x14ac:dyDescent="0.2">
      <c r="B56" s="223"/>
      <c r="C56" s="224"/>
      <c r="D56" s="195" t="s">
        <v>83</v>
      </c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7"/>
      <c r="W56" s="53">
        <v>45578</v>
      </c>
      <c r="X56" s="54"/>
      <c r="Y56" s="55"/>
      <c r="Z56" s="53">
        <v>45578</v>
      </c>
      <c r="AA56" s="54"/>
      <c r="AB56" s="54"/>
      <c r="AC56" s="55"/>
      <c r="AD56" s="50">
        <f>+IF(Z56&lt;&gt;0,IF(Z56=0,(W56-Z56),IF(Z56&lt;&gt;W56,(W56-Z56),0)),"En ejecución")</f>
        <v>0</v>
      </c>
      <c r="AE56" s="51"/>
      <c r="AF56" s="51">
        <f t="shared" si="2"/>
        <v>-45578</v>
      </c>
      <c r="AG56" s="52"/>
    </row>
    <row r="57" spans="1:33" ht="16.5" customHeight="1" x14ac:dyDescent="0.2">
      <c r="B57" s="91"/>
      <c r="C57" s="92"/>
      <c r="D57" s="195" t="s">
        <v>73</v>
      </c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7"/>
      <c r="W57" s="53">
        <v>45618</v>
      </c>
      <c r="X57" s="54"/>
      <c r="Y57" s="55"/>
      <c r="Z57" s="53"/>
      <c r="AA57" s="54"/>
      <c r="AB57" s="54"/>
      <c r="AC57" s="55"/>
      <c r="AD57" s="50" t="str">
        <f>+IF(Z57&lt;&gt;0,IF(Z57=0,(W57-Z57),IF(Z57&lt;&gt;W57,(W57-Z57),0)),"En ejecución")</f>
        <v>En ejecución</v>
      </c>
      <c r="AE57" s="51"/>
      <c r="AF57" s="51" t="str">
        <f t="shared" si="2"/>
        <v>no iniciado</v>
      </c>
      <c r="AG57" s="52"/>
    </row>
    <row r="58" spans="1:33" ht="18.600000000000001" customHeight="1" x14ac:dyDescent="0.2">
      <c r="B58" s="91"/>
      <c r="C58" s="92"/>
      <c r="D58" s="195" t="s">
        <v>74</v>
      </c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7"/>
      <c r="W58" s="53">
        <v>45793</v>
      </c>
      <c r="X58" s="54"/>
      <c r="Y58" s="55"/>
      <c r="Z58" s="53"/>
      <c r="AA58" s="54"/>
      <c r="AB58" s="54"/>
      <c r="AC58" s="55"/>
      <c r="AD58" s="50" t="str">
        <f t="shared" si="0"/>
        <v>no iniciado</v>
      </c>
      <c r="AE58" s="51"/>
      <c r="AF58" s="51" t="str">
        <f t="shared" si="1"/>
        <v>no iniciado</v>
      </c>
      <c r="AG58" s="52"/>
    </row>
    <row r="59" spans="1:33" ht="18.600000000000001" customHeight="1" x14ac:dyDescent="0.2">
      <c r="B59" s="91"/>
      <c r="C59" s="92"/>
      <c r="D59" s="195" t="s">
        <v>75</v>
      </c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7"/>
      <c r="W59" s="53">
        <v>45819</v>
      </c>
      <c r="X59" s="54"/>
      <c r="Y59" s="55"/>
      <c r="Z59" s="53"/>
      <c r="AA59" s="54"/>
      <c r="AB59" s="54"/>
      <c r="AC59" s="55"/>
      <c r="AD59" s="50" t="str">
        <f t="shared" si="0"/>
        <v>no iniciado</v>
      </c>
      <c r="AE59" s="51"/>
      <c r="AF59" s="51" t="str">
        <f t="shared" si="1"/>
        <v>no iniciado</v>
      </c>
      <c r="AG59" s="52"/>
    </row>
    <row r="60" spans="1:33" ht="12.6" customHeight="1" x14ac:dyDescent="0.2">
      <c r="B60" s="91"/>
      <c r="C60" s="92"/>
      <c r="D60" s="195" t="s">
        <v>76</v>
      </c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7"/>
      <c r="W60" s="53">
        <v>45768</v>
      </c>
      <c r="X60" s="54"/>
      <c r="Y60" s="55"/>
      <c r="Z60" s="53"/>
      <c r="AA60" s="54"/>
      <c r="AB60" s="54"/>
      <c r="AC60" s="55"/>
      <c r="AD60" s="50" t="str">
        <f t="shared" si="0"/>
        <v>no iniciado</v>
      </c>
      <c r="AE60" s="51"/>
      <c r="AF60" s="51" t="str">
        <f t="shared" si="1"/>
        <v>no iniciado</v>
      </c>
      <c r="AG60" s="52"/>
    </row>
    <row r="61" spans="1:33" ht="21" customHeight="1" x14ac:dyDescent="0.2">
      <c r="B61" s="91"/>
      <c r="C61" s="92"/>
      <c r="D61" s="195" t="s">
        <v>77</v>
      </c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7"/>
      <c r="W61" s="53">
        <v>45805</v>
      </c>
      <c r="X61" s="54"/>
      <c r="Y61" s="55"/>
      <c r="Z61" s="53"/>
      <c r="AA61" s="54"/>
      <c r="AB61" s="54"/>
      <c r="AC61" s="55"/>
      <c r="AD61" s="50" t="str">
        <f t="shared" si="0"/>
        <v>no iniciado</v>
      </c>
      <c r="AE61" s="51"/>
      <c r="AF61" s="51" t="str">
        <f t="shared" si="1"/>
        <v>no iniciado</v>
      </c>
      <c r="AG61" s="52"/>
    </row>
    <row r="62" spans="1:33" ht="15.75" x14ac:dyDescent="0.2">
      <c r="B62" s="91"/>
      <c r="C62" s="92"/>
      <c r="D62" s="195" t="s">
        <v>78</v>
      </c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7"/>
      <c r="W62" s="53">
        <v>45819</v>
      </c>
      <c r="X62" s="54"/>
      <c r="Y62" s="55"/>
      <c r="Z62" s="53"/>
      <c r="AA62" s="54"/>
      <c r="AB62" s="54"/>
      <c r="AC62" s="55"/>
      <c r="AD62" s="50" t="str">
        <f t="shared" si="0"/>
        <v>no iniciado</v>
      </c>
      <c r="AE62" s="51"/>
      <c r="AF62" s="51" t="str">
        <f t="shared" si="1"/>
        <v>no iniciado</v>
      </c>
      <c r="AG62" s="52"/>
    </row>
    <row r="63" spans="1:33" ht="18" customHeight="1" x14ac:dyDescent="0.2">
      <c r="B63" s="91"/>
      <c r="C63" s="92"/>
      <c r="D63" s="195" t="s">
        <v>79</v>
      </c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97"/>
      <c r="W63" s="53">
        <v>45833</v>
      </c>
      <c r="X63" s="54"/>
      <c r="Y63" s="55"/>
      <c r="Z63" s="53"/>
      <c r="AA63" s="54"/>
      <c r="AB63" s="54"/>
      <c r="AC63" s="55"/>
      <c r="AD63" s="50" t="str">
        <f t="shared" si="0"/>
        <v>no iniciado</v>
      </c>
      <c r="AE63" s="51"/>
      <c r="AF63" s="51" t="str">
        <f t="shared" si="1"/>
        <v>no iniciado</v>
      </c>
      <c r="AG63" s="52"/>
    </row>
    <row r="64" spans="1:33" ht="17.25" customHeight="1" x14ac:dyDescent="0.2">
      <c r="A64" s="1"/>
      <c r="B64" s="91"/>
      <c r="C64" s="92"/>
      <c r="D64" s="195" t="s">
        <v>80</v>
      </c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7"/>
      <c r="W64" s="53">
        <v>45833</v>
      </c>
      <c r="X64" s="54"/>
      <c r="Y64" s="55"/>
      <c r="Z64" s="53"/>
      <c r="AA64" s="54"/>
      <c r="AB64" s="54"/>
      <c r="AC64" s="55"/>
      <c r="AD64" s="50" t="str">
        <f t="shared" si="0"/>
        <v>no iniciado</v>
      </c>
      <c r="AE64" s="51"/>
      <c r="AF64" s="51" t="str">
        <f t="shared" si="1"/>
        <v>no iniciado</v>
      </c>
      <c r="AG64" s="52"/>
    </row>
    <row r="65" spans="1:33" ht="35.450000000000003" customHeight="1" x14ac:dyDescent="0.2">
      <c r="B65" s="91"/>
      <c r="C65" s="92"/>
      <c r="D65" s="75" t="s">
        <v>81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53">
        <v>45874</v>
      </c>
      <c r="X65" s="54"/>
      <c r="Y65" s="55"/>
      <c r="Z65" s="53"/>
      <c r="AA65" s="54"/>
      <c r="AB65" s="54"/>
      <c r="AC65" s="55"/>
      <c r="AD65" s="50" t="str">
        <f t="shared" si="0"/>
        <v>no iniciado</v>
      </c>
      <c r="AE65" s="51"/>
      <c r="AF65" s="51" t="str">
        <f t="shared" si="1"/>
        <v>no iniciado</v>
      </c>
      <c r="AG65" s="52"/>
    </row>
    <row r="66" spans="1:33" s="1" customFormat="1" ht="22.15" customHeight="1" x14ac:dyDescent="0.25">
      <c r="A66" s="3"/>
      <c r="B66" s="251" t="s">
        <v>82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3"/>
      <c r="T66" s="254"/>
      <c r="U66" s="255"/>
      <c r="V66" s="256"/>
      <c r="W66" s="160">
        <f>+W65-W54+1</f>
        <v>366</v>
      </c>
      <c r="X66" s="161"/>
      <c r="Y66" s="161"/>
      <c r="Z66" s="119" t="str">
        <f>IF(Z65&lt;&gt;0,(Z65-W54+1),"")</f>
        <v/>
      </c>
      <c r="AA66" s="120"/>
      <c r="AB66" s="120"/>
      <c r="AC66" s="121"/>
      <c r="AD66" s="119"/>
      <c r="AE66" s="120"/>
      <c r="AF66" s="120"/>
      <c r="AG66" s="241"/>
    </row>
    <row r="67" spans="1:33" ht="15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4"/>
    </row>
    <row r="68" spans="1:33" ht="15.75" x14ac:dyDescent="0.2">
      <c r="B68" s="84" t="s">
        <v>24</v>
      </c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6"/>
    </row>
    <row r="69" spans="1:33" ht="123.75" customHeight="1" x14ac:dyDescent="0.2">
      <c r="B69" s="116" t="s">
        <v>92</v>
      </c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8"/>
    </row>
    <row r="70" spans="1:33" ht="30.6" customHeight="1" x14ac:dyDescent="0.2">
      <c r="B70" s="260" t="s">
        <v>85</v>
      </c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  <c r="Y70" s="261"/>
      <c r="Z70" s="261"/>
      <c r="AA70" s="261"/>
      <c r="AB70" s="261"/>
      <c r="AC70" s="261"/>
      <c r="AD70" s="261"/>
      <c r="AE70" s="261"/>
      <c r="AF70" s="261"/>
      <c r="AG70" s="262"/>
    </row>
    <row r="71" spans="1:33" ht="15.75" customHeight="1" x14ac:dyDescent="0.2">
      <c r="B71" s="122" t="s">
        <v>93</v>
      </c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4"/>
    </row>
    <row r="72" spans="1:33" ht="15" x14ac:dyDescent="0.2">
      <c r="B72" s="122" t="s">
        <v>94</v>
      </c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4"/>
    </row>
    <row r="73" spans="1:33" ht="15" x14ac:dyDescent="0.2">
      <c r="B73" s="122" t="s">
        <v>95</v>
      </c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4"/>
    </row>
    <row r="74" spans="1:33" ht="15" x14ac:dyDescent="0.2">
      <c r="B74" s="122" t="s">
        <v>96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4"/>
    </row>
    <row r="75" spans="1:33" ht="15.75" customHeight="1" x14ac:dyDescent="0.2">
      <c r="B75" s="122" t="s">
        <v>97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4"/>
    </row>
    <row r="76" spans="1:33" ht="17.45" customHeight="1" x14ac:dyDescent="0.2">
      <c r="B76" s="263" t="s">
        <v>84</v>
      </c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  <c r="AF76" s="264"/>
      <c r="AG76" s="265"/>
    </row>
    <row r="77" spans="1:33" ht="33" customHeight="1" x14ac:dyDescent="0.2">
      <c r="B77" s="122" t="s">
        <v>98</v>
      </c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4"/>
    </row>
    <row r="78" spans="1:33" ht="18" customHeight="1" x14ac:dyDescent="0.2">
      <c r="B78" s="122" t="s">
        <v>99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4"/>
    </row>
    <row r="79" spans="1:33" ht="18" customHeight="1" x14ac:dyDescent="0.2">
      <c r="B79" s="122" t="s">
        <v>100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4"/>
    </row>
    <row r="80" spans="1:33" ht="18" customHeight="1" x14ac:dyDescent="0.2">
      <c r="B80" s="122" t="s">
        <v>101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4"/>
    </row>
    <row r="81" spans="2:33" ht="18" customHeight="1" x14ac:dyDescent="0.2">
      <c r="B81" s="122" t="s">
        <v>102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4"/>
    </row>
    <row r="82" spans="2:33" ht="18" customHeight="1" x14ac:dyDescent="0.2">
      <c r="B82" s="122" t="s">
        <v>103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4"/>
    </row>
    <row r="83" spans="2:33" ht="5.25" customHeight="1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267"/>
      <c r="Q83" s="267"/>
      <c r="R83" s="267"/>
      <c r="S83" s="267"/>
      <c r="T83" s="267"/>
      <c r="U83" s="267"/>
      <c r="V83" s="267"/>
      <c r="W83" s="267"/>
      <c r="X83" s="267"/>
      <c r="Y83" s="267"/>
      <c r="Z83" s="267"/>
      <c r="AA83" s="267"/>
      <c r="AB83" s="267"/>
      <c r="AC83" s="267"/>
      <c r="AD83" s="267"/>
      <c r="AE83" s="267"/>
      <c r="AF83" s="267"/>
      <c r="AG83" s="268"/>
    </row>
    <row r="84" spans="2:33" ht="5.25" customHeight="1" x14ac:dyDescent="0.2">
      <c r="B84" s="257"/>
      <c r="C84" s="258"/>
      <c r="D84" s="258"/>
      <c r="E84" s="258"/>
      <c r="F84" s="258"/>
      <c r="G84" s="258"/>
      <c r="H84" s="258"/>
      <c r="I84" s="258"/>
      <c r="J84" s="258"/>
      <c r="K84" s="258"/>
      <c r="L84" s="258"/>
      <c r="M84" s="258"/>
      <c r="N84" s="258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9"/>
    </row>
    <row r="85" spans="2:33" ht="15" customHeight="1" x14ac:dyDescent="0.2">
      <c r="B85" s="84" t="s">
        <v>37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6"/>
    </row>
    <row r="86" spans="2:33" ht="15" customHeight="1" x14ac:dyDescent="0.2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8"/>
    </row>
    <row r="87" spans="2:33" ht="5.25" customHeight="1" x14ac:dyDescent="0.2">
      <c r="B87" s="242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3"/>
      <c r="AG87" s="244"/>
    </row>
    <row r="88" spans="2:33" x14ac:dyDescent="0.2">
      <c r="B88" s="245"/>
      <c r="C88" s="246"/>
      <c r="D88" s="246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F88" s="246"/>
      <c r="AG88" s="247"/>
    </row>
    <row r="89" spans="2:33" ht="12.95" customHeight="1" x14ac:dyDescent="0.2">
      <c r="B89" s="245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  <c r="AF89" s="246"/>
      <c r="AG89" s="247"/>
    </row>
    <row r="90" spans="2:33" ht="12.95" customHeight="1" x14ac:dyDescent="0.2">
      <c r="B90" s="245"/>
      <c r="C90" s="246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46"/>
      <c r="V90" s="246"/>
      <c r="W90" s="246"/>
      <c r="X90" s="246"/>
      <c r="Y90" s="246"/>
      <c r="Z90" s="246"/>
      <c r="AA90" s="246"/>
      <c r="AB90" s="246"/>
      <c r="AC90" s="246"/>
      <c r="AD90" s="246"/>
      <c r="AE90" s="246"/>
      <c r="AF90" s="246"/>
      <c r="AG90" s="247"/>
    </row>
    <row r="91" spans="2:33" ht="12.95" customHeight="1" x14ac:dyDescent="0.2">
      <c r="B91" s="245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  <c r="AA91" s="246"/>
      <c r="AB91" s="246"/>
      <c r="AC91" s="246"/>
      <c r="AD91" s="246"/>
      <c r="AE91" s="246"/>
      <c r="AF91" s="246"/>
      <c r="AG91" s="247"/>
    </row>
    <row r="92" spans="2:33" ht="12.95" customHeight="1" x14ac:dyDescent="0.2">
      <c r="B92" s="245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/>
    </row>
    <row r="93" spans="2:33" ht="12.95" customHeight="1" x14ac:dyDescent="0.2">
      <c r="B93" s="245"/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  <c r="AA93" s="246"/>
      <c r="AB93" s="246"/>
      <c r="AC93" s="246"/>
      <c r="AD93" s="246"/>
      <c r="AE93" s="246"/>
      <c r="AF93" s="246"/>
      <c r="AG93" s="247"/>
    </row>
    <row r="94" spans="2:33" ht="12.95" customHeight="1" x14ac:dyDescent="0.2">
      <c r="B94" s="245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7"/>
    </row>
    <row r="95" spans="2:33" ht="12.95" customHeight="1" x14ac:dyDescent="0.2">
      <c r="B95" s="245"/>
      <c r="C95" s="246"/>
      <c r="D95" s="246"/>
      <c r="E95" s="246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7"/>
    </row>
    <row r="96" spans="2:33" ht="12.95" customHeight="1" x14ac:dyDescent="0.2">
      <c r="B96" s="245"/>
      <c r="C96" s="246"/>
      <c r="D96" s="246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/>
    </row>
    <row r="97" spans="1:38" ht="12.95" customHeight="1" x14ac:dyDescent="0.2">
      <c r="B97" s="245"/>
      <c r="C97" s="246"/>
      <c r="D97" s="246"/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/>
    </row>
    <row r="98" spans="1:38" ht="12.95" customHeight="1" x14ac:dyDescent="0.2">
      <c r="B98" s="245"/>
      <c r="C98" s="246"/>
      <c r="D98" s="246"/>
      <c r="E98" s="246"/>
      <c r="F98" s="246"/>
      <c r="G98" s="246"/>
      <c r="H98" s="246"/>
      <c r="I98" s="246"/>
      <c r="J98" s="246"/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/>
    </row>
    <row r="99" spans="1:38" ht="12.95" customHeight="1" x14ac:dyDescent="0.2">
      <c r="B99" s="245"/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7"/>
    </row>
    <row r="100" spans="1:38" ht="12.95" customHeight="1" x14ac:dyDescent="0.2">
      <c r="B100" s="245"/>
      <c r="C100" s="246"/>
      <c r="D100" s="246"/>
      <c r="E100" s="246"/>
      <c r="F100" s="246"/>
      <c r="G100" s="246"/>
      <c r="H100" s="246"/>
      <c r="I100" s="246"/>
      <c r="J100" s="246"/>
      <c r="K100" s="246"/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  <c r="AA100" s="246"/>
      <c r="AB100" s="246"/>
      <c r="AC100" s="246"/>
      <c r="AD100" s="246"/>
      <c r="AE100" s="246"/>
      <c r="AF100" s="246"/>
      <c r="AG100" s="247"/>
    </row>
    <row r="101" spans="1:38" ht="45.95" customHeight="1" x14ac:dyDescent="0.2">
      <c r="B101" s="245"/>
      <c r="C101" s="246"/>
      <c r="D101" s="246"/>
      <c r="E101" s="246"/>
      <c r="F101" s="246"/>
      <c r="G101" s="246"/>
      <c r="H101" s="246"/>
      <c r="I101" s="246"/>
      <c r="J101" s="246"/>
      <c r="K101" s="246"/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  <c r="AA101" s="246"/>
      <c r="AB101" s="246"/>
      <c r="AC101" s="246"/>
      <c r="AD101" s="246"/>
      <c r="AE101" s="246"/>
      <c r="AF101" s="246"/>
      <c r="AG101" s="247"/>
    </row>
    <row r="102" spans="1:38" ht="30.75" customHeight="1" x14ac:dyDescent="0.2">
      <c r="B102" s="245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  <c r="AA102" s="246"/>
      <c r="AB102" s="246"/>
      <c r="AC102" s="246"/>
      <c r="AD102" s="246"/>
      <c r="AE102" s="246"/>
      <c r="AF102" s="246"/>
      <c r="AG102" s="247"/>
    </row>
    <row r="103" spans="1:38" ht="12.95" customHeight="1" x14ac:dyDescent="0.2">
      <c r="B103" s="245"/>
      <c r="C103" s="246"/>
      <c r="D103" s="246"/>
      <c r="E103" s="246"/>
      <c r="F103" s="246"/>
      <c r="G103" s="246"/>
      <c r="H103" s="246"/>
      <c r="I103" s="246"/>
      <c r="J103" s="246"/>
      <c r="K103" s="246"/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246"/>
      <c r="AF103" s="246"/>
      <c r="AG103" s="247"/>
    </row>
    <row r="104" spans="1:38" ht="12.95" customHeight="1" x14ac:dyDescent="0.2">
      <c r="B104" s="245"/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246"/>
      <c r="P104" s="246"/>
      <c r="Q104" s="246"/>
      <c r="R104" s="246"/>
      <c r="S104" s="246"/>
      <c r="T104" s="246"/>
      <c r="U104" s="246"/>
      <c r="V104" s="246"/>
      <c r="W104" s="246"/>
      <c r="X104" s="246"/>
      <c r="Y104" s="246"/>
      <c r="Z104" s="246"/>
      <c r="AA104" s="246"/>
      <c r="AB104" s="246"/>
      <c r="AC104" s="246"/>
      <c r="AD104" s="246"/>
      <c r="AE104" s="246"/>
      <c r="AF104" s="246"/>
      <c r="AG104" s="247"/>
    </row>
    <row r="105" spans="1:38" ht="159" customHeight="1" x14ac:dyDescent="0.2">
      <c r="B105" s="245"/>
      <c r="C105" s="246"/>
      <c r="D105" s="246"/>
      <c r="E105" s="246"/>
      <c r="F105" s="246"/>
      <c r="G105" s="246"/>
      <c r="H105" s="246"/>
      <c r="I105" s="246"/>
      <c r="J105" s="246"/>
      <c r="K105" s="246"/>
      <c r="L105" s="246"/>
      <c r="M105" s="246"/>
      <c r="N105" s="246"/>
      <c r="O105" s="246"/>
      <c r="P105" s="246"/>
      <c r="Q105" s="246"/>
      <c r="R105" s="246"/>
      <c r="S105" s="246"/>
      <c r="T105" s="246"/>
      <c r="U105" s="246"/>
      <c r="V105" s="246"/>
      <c r="W105" s="246"/>
      <c r="X105" s="246"/>
      <c r="Y105" s="246"/>
      <c r="Z105" s="246"/>
      <c r="AA105" s="246"/>
      <c r="AB105" s="246"/>
      <c r="AC105" s="246"/>
      <c r="AD105" s="246"/>
      <c r="AE105" s="246"/>
      <c r="AF105" s="246"/>
      <c r="AG105" s="247"/>
    </row>
    <row r="106" spans="1:38" ht="151.5" customHeight="1" x14ac:dyDescent="0.2">
      <c r="B106" s="245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  <c r="O106" s="246"/>
      <c r="P106" s="246"/>
      <c r="Q106" s="246"/>
      <c r="R106" s="246"/>
      <c r="S106" s="246"/>
      <c r="T106" s="246"/>
      <c r="U106" s="246"/>
      <c r="V106" s="246"/>
      <c r="W106" s="246"/>
      <c r="X106" s="246"/>
      <c r="Y106" s="246"/>
      <c r="Z106" s="246"/>
      <c r="AA106" s="246"/>
      <c r="AB106" s="246"/>
      <c r="AC106" s="246"/>
      <c r="AD106" s="246"/>
      <c r="AE106" s="246"/>
      <c r="AF106" s="246"/>
      <c r="AG106" s="247"/>
      <c r="AK106" s="15"/>
    </row>
    <row r="107" spans="1:38" ht="388.5" customHeight="1" x14ac:dyDescent="0.2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3"/>
      <c r="AL107" s="15"/>
    </row>
    <row r="108" spans="1:38" ht="8.25" customHeight="1" x14ac:dyDescent="0.2">
      <c r="A108" s="27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28"/>
    </row>
  </sheetData>
  <mergeCells count="239">
    <mergeCell ref="B79:AG79"/>
    <mergeCell ref="B81:AG81"/>
    <mergeCell ref="B80:AG80"/>
    <mergeCell ref="B73:AG73"/>
    <mergeCell ref="B77:AG77"/>
    <mergeCell ref="B82:AG82"/>
    <mergeCell ref="B87:AG106"/>
    <mergeCell ref="S41:V41"/>
    <mergeCell ref="W41:AG41"/>
    <mergeCell ref="B66:S66"/>
    <mergeCell ref="T66:V66"/>
    <mergeCell ref="B84:AG84"/>
    <mergeCell ref="B70:AG70"/>
    <mergeCell ref="B76:AG76"/>
    <mergeCell ref="B83:AG83"/>
    <mergeCell ref="B71:AG71"/>
    <mergeCell ref="B75:AG75"/>
    <mergeCell ref="B41:F41"/>
    <mergeCell ref="G41:R41"/>
    <mergeCell ref="B48:C48"/>
    <mergeCell ref="D48:U48"/>
    <mergeCell ref="AD57:AG57"/>
    <mergeCell ref="B42:AG42"/>
    <mergeCell ref="AD61:AG61"/>
    <mergeCell ref="B65:C65"/>
    <mergeCell ref="D64:V64"/>
    <mergeCell ref="B78:AG78"/>
    <mergeCell ref="B72:AG72"/>
    <mergeCell ref="AD60:AG60"/>
    <mergeCell ref="B57:C57"/>
    <mergeCell ref="B58:C58"/>
    <mergeCell ref="Z57:AC57"/>
    <mergeCell ref="B49:C49"/>
    <mergeCell ref="W60:Y60"/>
    <mergeCell ref="Z60:AC60"/>
    <mergeCell ref="V48:AG48"/>
    <mergeCell ref="D63:V63"/>
    <mergeCell ref="W62:Y62"/>
    <mergeCell ref="W57:Y57"/>
    <mergeCell ref="W58:Y58"/>
    <mergeCell ref="W61:Y61"/>
    <mergeCell ref="B64:C64"/>
    <mergeCell ref="AD66:AG66"/>
    <mergeCell ref="Z62:AC62"/>
    <mergeCell ref="AD62:AG62"/>
    <mergeCell ref="W63:Y63"/>
    <mergeCell ref="Z63:AC63"/>
    <mergeCell ref="AD63:AG63"/>
    <mergeCell ref="W64:Y64"/>
    <mergeCell ref="Z64:AC64"/>
    <mergeCell ref="AD64:AG64"/>
    <mergeCell ref="S25:V25"/>
    <mergeCell ref="W25:AG25"/>
    <mergeCell ref="S26:V26"/>
    <mergeCell ref="W26:AG26"/>
    <mergeCell ref="S27:V27"/>
    <mergeCell ref="W27:AG27"/>
    <mergeCell ref="S28:V28"/>
    <mergeCell ref="W28:AG28"/>
    <mergeCell ref="S29:V29"/>
    <mergeCell ref="W29:AG29"/>
    <mergeCell ref="W30:AG30"/>
    <mergeCell ref="S31:V31"/>
    <mergeCell ref="W31:AG31"/>
    <mergeCell ref="B45:C45"/>
    <mergeCell ref="D45:U45"/>
    <mergeCell ref="V45:X45"/>
    <mergeCell ref="W59:Y59"/>
    <mergeCell ref="Z59:AC59"/>
    <mergeCell ref="AD59:AG59"/>
    <mergeCell ref="B56:C56"/>
    <mergeCell ref="G32:J32"/>
    <mergeCell ref="K32:O32"/>
    <mergeCell ref="P32:R32"/>
    <mergeCell ref="S32:V32"/>
    <mergeCell ref="W32:AA32"/>
    <mergeCell ref="AB32:AD32"/>
    <mergeCell ref="B39:F39"/>
    <mergeCell ref="G39:R39"/>
    <mergeCell ref="B40:F40"/>
    <mergeCell ref="G40:R40"/>
    <mergeCell ref="S39:V39"/>
    <mergeCell ref="B37:F37"/>
    <mergeCell ref="G37:R37"/>
    <mergeCell ref="B38:F38"/>
    <mergeCell ref="B25:F25"/>
    <mergeCell ref="G25:R25"/>
    <mergeCell ref="B26:F26"/>
    <mergeCell ref="G26:R26"/>
    <mergeCell ref="B47:C47"/>
    <mergeCell ref="D47:U47"/>
    <mergeCell ref="V47:AG47"/>
    <mergeCell ref="B30:F30"/>
    <mergeCell ref="G30:R30"/>
    <mergeCell ref="B31:F31"/>
    <mergeCell ref="G31:R31"/>
    <mergeCell ref="B32:F32"/>
    <mergeCell ref="AE32:AG32"/>
    <mergeCell ref="B27:F27"/>
    <mergeCell ref="G27:R27"/>
    <mergeCell ref="B28:F28"/>
    <mergeCell ref="G28:R28"/>
    <mergeCell ref="B29:F29"/>
    <mergeCell ref="G29:R29"/>
    <mergeCell ref="B44:C44"/>
    <mergeCell ref="D44:U44"/>
    <mergeCell ref="B33:F33"/>
    <mergeCell ref="G33:R33"/>
    <mergeCell ref="S34:V34"/>
    <mergeCell ref="S30:V30"/>
    <mergeCell ref="G38:R38"/>
    <mergeCell ref="S36:V36"/>
    <mergeCell ref="D57:V57"/>
    <mergeCell ref="D58:V58"/>
    <mergeCell ref="D59:V59"/>
    <mergeCell ref="D60:V60"/>
    <mergeCell ref="D61:V61"/>
    <mergeCell ref="D62:V62"/>
    <mergeCell ref="B35:F35"/>
    <mergeCell ref="G35:R35"/>
    <mergeCell ref="S37:V37"/>
    <mergeCell ref="G34:R34"/>
    <mergeCell ref="S38:V38"/>
    <mergeCell ref="B36:F36"/>
    <mergeCell ref="G36:R36"/>
    <mergeCell ref="B34:F34"/>
    <mergeCell ref="W34:AG34"/>
    <mergeCell ref="S35:V35"/>
    <mergeCell ref="W35:AG35"/>
    <mergeCell ref="S33:V33"/>
    <mergeCell ref="W33:AG33"/>
    <mergeCell ref="AD58:AG58"/>
    <mergeCell ref="Z61:AC61"/>
    <mergeCell ref="V44:X44"/>
    <mergeCell ref="Y44:AC45"/>
    <mergeCell ref="AD44:AG45"/>
    <mergeCell ref="W39:AG39"/>
    <mergeCell ref="S40:V40"/>
    <mergeCell ref="W40:AG40"/>
    <mergeCell ref="V43:X43"/>
    <mergeCell ref="Y43:AC43"/>
    <mergeCell ref="AD43:AG43"/>
    <mergeCell ref="W36:AG36"/>
    <mergeCell ref="W37:AG37"/>
    <mergeCell ref="W38:AG38"/>
    <mergeCell ref="D55:V55"/>
    <mergeCell ref="D56:V56"/>
    <mergeCell ref="Z65:AC65"/>
    <mergeCell ref="W65:Y65"/>
    <mergeCell ref="W66:Y66"/>
    <mergeCell ref="G12:AG12"/>
    <mergeCell ref="B17:F17"/>
    <mergeCell ref="G17:H17"/>
    <mergeCell ref="B20:F20"/>
    <mergeCell ref="W55:Y55"/>
    <mergeCell ref="Z55:AC55"/>
    <mergeCell ref="AD55:AG55"/>
    <mergeCell ref="W56:Y56"/>
    <mergeCell ref="Z56:AC56"/>
    <mergeCell ref="AD56:AG56"/>
    <mergeCell ref="G16:H16"/>
    <mergeCell ref="D49:U49"/>
    <mergeCell ref="V49:AG49"/>
    <mergeCell ref="B43:C43"/>
    <mergeCell ref="D43:U43"/>
    <mergeCell ref="B23:AG23"/>
    <mergeCell ref="B24:R24"/>
    <mergeCell ref="G18:H18"/>
    <mergeCell ref="I18:M18"/>
    <mergeCell ref="N18:Q18"/>
    <mergeCell ref="R18:U18"/>
    <mergeCell ref="B15:F15"/>
    <mergeCell ref="G15:H15"/>
    <mergeCell ref="S24:AG24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18:F18"/>
    <mergeCell ref="B85:AG85"/>
    <mergeCell ref="G21:AG21"/>
    <mergeCell ref="B68:AG68"/>
    <mergeCell ref="B21:F21"/>
    <mergeCell ref="B51:AG51"/>
    <mergeCell ref="B52:C53"/>
    <mergeCell ref="B54:C54"/>
    <mergeCell ref="AD52:AG53"/>
    <mergeCell ref="W52:Y53"/>
    <mergeCell ref="Z52:AC53"/>
    <mergeCell ref="Z54:AC54"/>
    <mergeCell ref="D52:V53"/>
    <mergeCell ref="B55:C55"/>
    <mergeCell ref="B59:C59"/>
    <mergeCell ref="B69:AG69"/>
    <mergeCell ref="B60:C60"/>
    <mergeCell ref="Z58:AC58"/>
    <mergeCell ref="B61:C61"/>
    <mergeCell ref="B62:C62"/>
    <mergeCell ref="B63:C63"/>
    <mergeCell ref="AD65:AG65"/>
    <mergeCell ref="Z66:AC66"/>
    <mergeCell ref="D65:V65"/>
    <mergeCell ref="B74:AG74"/>
    <mergeCell ref="B107:AG107"/>
    <mergeCell ref="B8:F8"/>
    <mergeCell ref="B9:F9"/>
    <mergeCell ref="B10:F10"/>
    <mergeCell ref="AD54:AG54"/>
    <mergeCell ref="B19:F19"/>
    <mergeCell ref="B13:F13"/>
    <mergeCell ref="B14:F14"/>
    <mergeCell ref="W54:Y54"/>
    <mergeCell ref="G8:AG8"/>
    <mergeCell ref="G9:AG9"/>
    <mergeCell ref="G10:AG10"/>
    <mergeCell ref="G13:AG13"/>
    <mergeCell ref="S14:AG14"/>
    <mergeCell ref="G19:AG19"/>
    <mergeCell ref="G20:AG20"/>
    <mergeCell ref="P14:R14"/>
    <mergeCell ref="G14:J14"/>
    <mergeCell ref="K14:O14"/>
    <mergeCell ref="B22:AG22"/>
    <mergeCell ref="D54:V54"/>
    <mergeCell ref="B11:F11"/>
    <mergeCell ref="B12:F12"/>
    <mergeCell ref="B16:F16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F4B9C0-F6EB-4839-888D-06AE97C7236E}"/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2024-10-21T21:37:11Z</cp:lastPrinted>
  <dcterms:created xsi:type="dcterms:W3CDTF">2008-02-28T20:43:19Z</dcterms:created>
  <dcterms:modified xsi:type="dcterms:W3CDTF">2024-11-06T19:32:02Z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