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57322\OneDrive - 860403137_ORGANIZACION DE ESTADOS IBEROAMERICANOS\Desktop\FINDETER\ESTUDIOS PREVIOS OBRAS-MINDEPORTES\PITALITO\VERSIÓN FINAL\"/>
    </mc:Choice>
  </mc:AlternateContent>
  <xr:revisionPtr revIDLastSave="0" documentId="13_ncr:1_{6EADB676-93A9-420B-8B56-45FBE1265C20}" xr6:coauthVersionLast="47" xr6:coauthVersionMax="47" xr10:uidLastSave="{00000000-0000-0000-0000-000000000000}"/>
  <bookViews>
    <workbookView xWindow="-110" yWindow="-110" windowWidth="19420" windowHeight="1042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<sst xmlns="http://schemas.openxmlformats.org/spreadsheetml/2006/main" count="579" uniqueCount="291">
  <si>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</si>
  <si>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</si>
  <si>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</si>
  <si>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</si>
  <si>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</si>
  <si>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</si>
  <si>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</si>
  <si>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</si>
  <si>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</si>
  <si>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</si>
  <si>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</si>
  <si>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</si>
  <si>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</si>
  <si>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</si>
  <si>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</si>
  <si>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</si>
  <si>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</si>
  <si>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</si>
  <si>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</si>
  <si>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</si>
  <si>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</si>
  <si>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</si>
  <si>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</si>
  <si>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</si>
  <si>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</si>
  <si>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</si>
  <si>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</si>
  <si>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</si>
  <si>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</si>
  <si>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</si>
  <si>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</si>
  <si>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</si>
  <si>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</si>
  <si>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</si>
  <si>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</si>
  <si>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</si>
  <si>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</si>
  <si>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</si>
  <si>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</si>
  <si>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</si>
  <si>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</si>
  <si>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</si>
  <si>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</si>
  <si>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</si>
  <si>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</si>
  <si>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</si>
  <si>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</si>
  <si>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</si>
  <si>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</si>
  <si>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</si>
  <si>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</si>
  <si>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</si>
  <si>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</si>
  <si>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</si>
  <si>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</si>
  <si>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</si>
  <si>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</si>
  <si>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</si>
  <si>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</si>
  <si>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</si>
  <si>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</si>
  <si>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</si>
  <si>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</si>
  <si>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</si>
  <si>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</si>
  <si>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</si>
  <si>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</si>
  <si>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</si>
  <si>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</si>
  <si>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</si>
  <si>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</si>
  <si>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</si>
  <si>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</si>
  <si>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</si>
  <si>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</si>
  <si>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</si>
  <si>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</si>
  <si>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</si>
  <si>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</si>
  <si>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</si>
  <si>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</si>
  <si>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</si>
  <si>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</si>
  <si>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</si>
  <si>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</si>
  <si>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</si>
  <si>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</si>
  <si>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</si>
  <si>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</si>
  <si>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</si>
  <si>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</si>
  <si>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</si>
  <si>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</si>
  <si>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</si>
  <si>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</si>
  <si>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</si>
  <si>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</si>
  <si>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</si>
  <si>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</si>
  <si>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</si>
  <si>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</si>
  <si>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</si>
  <si>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</si>
  <si>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</si>
  <si>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</si>
  <si>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</si>
  <si>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</si>
  <si>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</si>
  <si>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</si>
  <si>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</si>
  <si>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</si>
  <si>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</si>
  <si>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</si>
  <si>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</si>
  <si>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</si>
  <si>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</si>
  <si>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</si>
  <si>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</si>
  <si>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</si>
  <si>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</si>
  <si>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</si>
  <si>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</si>
  <si>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</si>
  <si>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</si>
  <si>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</si>
  <si>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</si>
  <si>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</si>
  <si>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</si>
  <si>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</si>
  <si>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</si>
  <si>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</si>
  <si>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</si>
  <si>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</si>
  <si>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</si>
  <si>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</si>
  <si>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</si>
  <si>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</si>
  <si>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</si>
  <si>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</si>
  <si>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</si>
  <si>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</si>
  <si>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</si>
  <si>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</si>
  <si>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</si>
  <si>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</si>
  <si>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</si>
  <si>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</si>
  <si>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</si>
  <si>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</si>
  <si>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</si>
  <si>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</si>
  <si>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</si>
  <si>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</si>
  <si>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</si>
  <si>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</si>
  <si>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</si>
  <si>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</si>
  <si>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</si>
  <si>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</si>
  <si>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</si>
  <si>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</si>
  <si>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</si>
  <si>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</si>
  <si>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</si>
  <si>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</si>
  <si>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</si>
  <si>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</si>
  <si>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</si>
  <si>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</si>
  <si>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</si>
  <si>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</si>
  <si>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</si>
  <si>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</si>
  <si>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</si>
  <si>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</si>
  <si>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</si>
  <si>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</si>
  <si>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</si>
  <si>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</si>
  <si>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</si>
  <si>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</si>
  <si>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</si>
  <si>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</si>
  <si>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</si>
  <si>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</si>
  <si>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</si>
  <si>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</si>
  <si>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</si>
  <si>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</si>
  <si>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</si>
  <si>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</si>
  <si>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</si>
  <si>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</si>
  <si>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</si>
  <si>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</si>
  <si>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</si>
  <si>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</si>
  <si>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</si>
  <si>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</si>
  <si>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</si>
  <si>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</si>
  <si>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</si>
  <si>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</si>
  <si>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</si>
  <si>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</si>
  <si>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</si>
  <si>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</si>
  <si>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</si>
  <si>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</si>
  <si>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</si>
  <si>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</si>
  <si>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</si>
  <si>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</si>
  <si>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</si>
  <si>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</si>
  <si>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</si>
  <si>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</si>
  <si>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</si>
  <si>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</si>
  <si>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</si>
  <si>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</si>
  <si>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</si>
  <si>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</si>
  <si>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</si>
  <si>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</si>
  <si>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</si>
  <si>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</si>
  <si>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</si>
  <si>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</si>
  <si>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</si>
  <si>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</si>
  <si>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</si>
  <si>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</si>
  <si>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</si>
  <si>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</si>
  <si>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</si>
  <si>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</si>
  <si>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</si>
  <si>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</si>
  <si>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</si>
  <si>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"REVISION DE ESTUDIOS Y DISEÑOS, Y CONSTRUCCION POLIDEPORTIVO  BARRIO CALAMO, PRIMERA ETAPA MUNICIPIO DE PITALITO- HUILA"</t>
  </si>
  <si>
    <t xml:space="preserve">VALOR TOTAL ETAPA DE  REVISIÓN DE ESTUDIOS Y DISEÑOS.  (IVA INCLUIDO) </t>
  </si>
  <si>
    <t>REVISIÓN DE ESTUDIOS Y DISEÑOS (ANTES DE IVA)</t>
  </si>
  <si>
    <t xml:space="preserve">1. ETAPA I - REVISIÓN DE ESTUDIOS Y DISEÑOS </t>
  </si>
  <si>
    <t>2. ETAPA II. CONSTRUCCIÓN POLIDEPORTIVO BARRIO CALAMO, PRIMERA ETAPA.</t>
  </si>
  <si>
    <t>PRELIMINARES</t>
  </si>
  <si>
    <t>Traslado de postes de Energia electrica Existentes</t>
  </si>
  <si>
    <t>UND.</t>
  </si>
  <si>
    <t>Localización y Replanteo</t>
  </si>
  <si>
    <t>Excavación manual de Material conglomerado para pedestales</t>
  </si>
  <si>
    <t>CIMENTACION</t>
  </si>
  <si>
    <t>Base en concreto pobre 1500 psi</t>
  </si>
  <si>
    <t xml:space="preserve">Concreto para zapatas y pedestales 3500 psi </t>
  </si>
  <si>
    <t xml:space="preserve">Concretos viga de cimiento, 3500 psi </t>
  </si>
  <si>
    <t>Acero de refz. 60000 psi, 3/8"-1/2"-5/8".</t>
  </si>
  <si>
    <t>Kg</t>
  </si>
  <si>
    <t>Relleno en recebo común para estructuras, compactación mecánica</t>
  </si>
  <si>
    <t>ESTRUCTURA METALICA DE CUBIERTA</t>
  </si>
  <si>
    <t>Perfileria estructural: Circular tubular PHR d=2"-2,5 mm ASTM-A572 50 KSI, incluye :pintura Contempla: fabricación, suministro, transporte,montaje y pintura anticorrosiva-esmalte (2) manos.</t>
  </si>
  <si>
    <t>KG</t>
  </si>
  <si>
    <t>Perfileria estructural: Circular tubular PHR d=3"-4 mm ASTM-A572 50 KSI, incluye :pintura Contempla: fabricación, suministro, transporte montaje y pintura anticorrosiva-esmalte (2) manos.</t>
  </si>
  <si>
    <t>Perfileria estructural: Circular tubular PHR d=4"x4 mm ASTM-A572 50 KSI, incluye :pintura Contempla: fabricación, suministro, transporte montaje y pintura anticorrosiva-esmalte (2) manos.</t>
  </si>
  <si>
    <t>Perfileria estructural: Circular tubular PHR d=4"-6 mm ASTM-A572 50 KSI, incluye :pintura Contempla: fabricación, suministro, transporte montaje y pintura anticorrosiva-esmalte (2) manos.</t>
  </si>
  <si>
    <t>Perfileria estructural en C 160x60-20 mm CAJON, incluye:pintura Contempla: fabricación, suministro, transporte montaje y pintura anticorrosiva-esmalte (2) manos.</t>
  </si>
  <si>
    <t>Teja Termoacustica Color 1.80  a=0.78-peso 4,82 Kg-e=0.27(incluye ganchos de fijacion)transporte y montaje</t>
  </si>
  <si>
    <t>Pernos No. 8 grado 5 - 700 mm con tuerca</t>
  </si>
  <si>
    <t>Platina de 16mm s/diseño en ejes longitudinales</t>
  </si>
  <si>
    <t>Tensores en 1/2" según diseño y ubicación</t>
  </si>
  <si>
    <t>3.10</t>
  </si>
  <si>
    <t>Varilla No. 5 lisa para contravientos, diagonales s/ubicación incluye :pintura Contempla: fabricación, suministro, transporte montaje y pintura anticorrosiva-esmalte (2) manos.</t>
  </si>
  <si>
    <t>RED ELÉCTRICA INTERNA</t>
  </si>
  <si>
    <t>4.1</t>
  </si>
  <si>
    <t>Salida para luminaria LED HIGH BAY 100W</t>
  </si>
  <si>
    <t>4.2</t>
  </si>
  <si>
    <t>Suministro e instalación de luminaria LED HIGH BAY 100W</t>
  </si>
  <si>
    <t>4.3</t>
  </si>
  <si>
    <t>Suministro e instalación de tablero trifilar de 4ctos, incluye breakers</t>
  </si>
  <si>
    <t>4.4</t>
  </si>
  <si>
    <t xml:space="preserve">Suministro e instalación de CAJA DE INSPECCION DE 70X70X130 CM, FUNDIDA EN CONCRETO DE 3000 PSI Y TAPA EN CONCRETO. </t>
  </si>
  <si>
    <t>SISTEMA DE AGUAS LLUVIAS</t>
  </si>
  <si>
    <t>5.1</t>
  </si>
  <si>
    <t>Canal aguas lluvias en lámina galvanizada Cal. 20, desarrollo 350mm. Incluye soporte y/o anclajes, pintura, anticorrosivo y esmalte para intemperie</t>
  </si>
  <si>
    <t>5.2</t>
  </si>
  <si>
    <t>Suministro e instalación de Bajantes en tubería PVC de Aguas lluvias de 4". Incluye Accesorios y mano de obra</t>
  </si>
  <si>
    <t>5.3</t>
  </si>
  <si>
    <t>Suministro e Instalación de tubería en PVC Corrugado para Alcantarillado de 6" (160 mm) longitud entre cajillas de inspección.</t>
  </si>
  <si>
    <t>5.4</t>
  </si>
  <si>
    <t>Suministro e Instalación de tubería en PVC Corrugado para Alcantarillado de 8" (200 mm) longitud entre sumideros de aguas lluvias y para conexión a Sistema de Alcantarillado.</t>
  </si>
  <si>
    <t>5.5</t>
  </si>
  <si>
    <t>Suministro e Instalación de Cajilla de Inspección para Alcantarillado, en concreto de 3000 PSI, 0.6m x 0.6m libres, e= 0.10 m, h máx=1.00 m, Tapa en concreto reforzado, cañuela y superficie esmaltada, muros con pañete impermeabilizado.</t>
  </si>
  <si>
    <t xml:space="preserve"> VALOR TOTAL DE LA OFERTA ECONOMICA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</si>
</sst>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  <numFmt numFmtId="176" formatCode="[$$-80A]#,##0_);\([$$-80A]#,##0\)"/>
    <numFmt numFmtId="177" formatCode="_-* #,##0.000_-;\-* #,##0.000_-;_-* &quot;-&quot;_-;_-@_-"/>
    <numFmt numFmtId="178" formatCode="_ &quot;$&quot;\ * #,##0_ ;_ &quot;$&quot;\ * \-#,##0_ ;_ &quot;$&quot;\ * &quot;-&quot;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0" fontId="5" fillId="0" borderId="0"/>
    <xf numFmtId="17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174" fontId="34" fillId="22" borderId="1" xfId="6" applyNumberFormat="1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5" fillId="0" borderId="0" xfId="6" applyFont="1" applyFill="1" applyBorder="1" applyAlignment="1">
      <alignment vertical="center"/>
    </xf>
    <xf numFmtId="41" fontId="36" fillId="0" borderId="0" xfId="6" applyFont="1" applyFill="1" applyBorder="1" applyAlignment="1">
      <alignment vertical="center"/>
    </xf>
    <xf numFmtId="41" fontId="36" fillId="0" borderId="0" xfId="0" applyNumberFormat="1" applyFont="1" applyFill="1" applyBorder="1" applyAlignment="1">
      <alignment vertical="center" wrapText="1"/>
    </xf>
    <xf numFmtId="9" fontId="35" fillId="0" borderId="0" xfId="6" applyNumberFormat="1" applyFont="1" applyFill="1" applyBorder="1" applyAlignment="1">
      <alignment vertical="center"/>
    </xf>
    <xf numFmtId="175" fontId="35" fillId="0" borderId="0" xfId="6" applyNumberFormat="1" applyFont="1" applyFill="1" applyBorder="1" applyAlignment="1">
      <alignment vertical="center"/>
    </xf>
    <xf numFmtId="41" fontId="36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5" borderId="1" xfId="0" applyFont="1" applyFill="1" applyBorder="1" applyAlignment="1">
      <alignment horizontal="center" vertical="center" wrapText="1"/>
    </xf>
    <xf numFmtId="8" fontId="23" fillId="25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4" borderId="1" xfId="0" applyNumberFormat="1" applyFont="1" applyFill="1" applyBorder="1" applyAlignment="1">
      <alignment horizontal="center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168" fontId="17" fillId="0" borderId="1" xfId="8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175" fontId="17" fillId="0" borderId="1" xfId="6" applyNumberFormat="1" applyFont="1" applyFill="1" applyBorder="1" applyAlignment="1">
      <alignment horizontal="center" vertical="center" wrapText="1"/>
    </xf>
    <xf numFmtId="0" fontId="21" fillId="0" borderId="1" xfId="8" quotePrefix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75" fontId="17" fillId="0" borderId="1" xfId="6" applyNumberFormat="1" applyFont="1" applyBorder="1" applyAlignment="1">
      <alignment horizontal="center" vertical="center" wrapText="1"/>
    </xf>
    <xf numFmtId="0" fontId="21" fillId="22" borderId="1" xfId="8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justify" vertical="center" wrapText="1"/>
    </xf>
    <xf numFmtId="0" fontId="17" fillId="22" borderId="1" xfId="0" applyFont="1" applyFill="1" applyBorder="1" applyAlignment="1">
      <alignment horizontal="center" vertical="center" wrapText="1"/>
    </xf>
    <xf numFmtId="177" fontId="21" fillId="0" borderId="0" xfId="6" applyNumberFormat="1" applyFont="1" applyFill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8" applyFont="1" applyBorder="1" applyAlignment="1">
      <alignment horizontal="center" vertical="center" wrapText="1"/>
    </xf>
    <xf numFmtId="0" fontId="18" fillId="0" borderId="1" xfId="8" quotePrefix="1" applyFont="1" applyBorder="1" applyAlignment="1">
      <alignment horizontal="center" vertical="center" wrapText="1"/>
    </xf>
    <xf numFmtId="0" fontId="12" fillId="26" borderId="1" xfId="8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vertical="center" wrapText="1"/>
    </xf>
    <xf numFmtId="175" fontId="40" fillId="26" borderId="1" xfId="6" applyNumberFormat="1" applyFont="1" applyFill="1" applyBorder="1" applyAlignment="1">
      <alignment vertical="center" wrapText="1"/>
    </xf>
    <xf numFmtId="1" fontId="40" fillId="27" borderId="1" xfId="8" applyNumberFormat="1" applyFont="1" applyFill="1" applyBorder="1" applyAlignment="1">
      <alignment horizontal="center" vertical="center" wrapText="1"/>
    </xf>
    <xf numFmtId="0" fontId="14" fillId="27" borderId="1" xfId="0" applyFont="1" applyFill="1" applyBorder="1" applyAlignment="1">
      <alignment vertical="center" wrapText="1"/>
    </xf>
    <xf numFmtId="175" fontId="14" fillId="27" borderId="1" xfId="6" applyNumberFormat="1" applyFont="1" applyFill="1" applyBorder="1" applyAlignment="1">
      <alignment vertical="center" wrapText="1"/>
    </xf>
    <xf numFmtId="6" fontId="23" fillId="26" borderId="1" xfId="0" applyNumberFormat="1" applyFont="1" applyFill="1" applyBorder="1" applyAlignment="1">
      <alignment horizontal="center" vertical="center" wrapText="1"/>
    </xf>
    <xf numFmtId="0" fontId="14" fillId="27" borderId="1" xfId="8" applyFont="1" applyFill="1" applyBorder="1" applyAlignment="1">
      <alignment horizontal="center" vertical="center" wrapText="1"/>
    </xf>
    <xf numFmtId="0" fontId="40" fillId="27" borderId="1" xfId="0" applyFont="1" applyFill="1" applyBorder="1" applyAlignment="1">
      <alignment vertical="center" wrapText="1"/>
    </xf>
    <xf numFmtId="175" fontId="40" fillId="27" borderId="1" xfId="6" applyNumberFormat="1" applyFont="1" applyFill="1" applyBorder="1" applyAlignment="1">
      <alignment vertical="center" wrapText="1"/>
    </xf>
    <xf numFmtId="0" fontId="32" fillId="26" borderId="34" xfId="0" applyFont="1" applyFill="1" applyBorder="1" applyAlignment="1">
      <alignment horizontal="left" vertical="center" wrapText="1" indent="3"/>
    </xf>
    <xf numFmtId="41" fontId="32" fillId="26" borderId="35" xfId="0" applyNumberFormat="1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left" vertical="center" wrapText="1"/>
    </xf>
    <xf numFmtId="6" fontId="32" fillId="3" borderId="1" xfId="6" applyNumberFormat="1" applyFont="1" applyFill="1" applyBorder="1" applyAlignment="1">
      <alignment vertical="center" wrapText="1"/>
    </xf>
    <xf numFmtId="41" fontId="21" fillId="3" borderId="1" xfId="11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41" fontId="32" fillId="3" borderId="14" xfId="6" applyFont="1" applyFill="1" applyBorder="1" applyAlignment="1">
      <alignment vertical="center" wrapText="1"/>
    </xf>
    <xf numFmtId="174" fontId="32" fillId="3" borderId="1" xfId="6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 wrapText="1"/>
    </xf>
    <xf numFmtId="49" fontId="21" fillId="0" borderId="17" xfId="6" applyNumberFormat="1" applyFont="1" applyBorder="1" applyAlignment="1">
      <alignment horizontal="left" vertical="center" wrapText="1"/>
    </xf>
    <xf numFmtId="49" fontId="21" fillId="0" borderId="31" xfId="6" applyNumberFormat="1" applyFont="1" applyBorder="1" applyAlignment="1">
      <alignment horizontal="left" vertical="center" wrapText="1"/>
    </xf>
    <xf numFmtId="49" fontId="21" fillId="0" borderId="18" xfId="6" applyNumberFormat="1" applyFont="1" applyBorder="1" applyAlignment="1">
      <alignment horizontal="left" vertical="center" wrapText="1"/>
    </xf>
    <xf numFmtId="49" fontId="21" fillId="0" borderId="19" xfId="6" applyNumberFormat="1" applyFont="1" applyBorder="1" applyAlignment="1">
      <alignment horizontal="left" vertical="center" wrapText="1"/>
    </xf>
    <xf numFmtId="49" fontId="21" fillId="0" borderId="32" xfId="6" applyNumberFormat="1" applyFont="1" applyBorder="1" applyAlignment="1">
      <alignment horizontal="left" vertical="center" wrapText="1"/>
    </xf>
    <xf numFmtId="49" fontId="21" fillId="0" borderId="20" xfId="6" applyNumberFormat="1" applyFont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41" fontId="32" fillId="3" borderId="14" xfId="6" applyFont="1" applyFill="1" applyBorder="1" applyAlignment="1">
      <alignment horizontal="left" vertical="center" wrapText="1"/>
    </xf>
    <xf numFmtId="41" fontId="32" fillId="3" borderId="15" xfId="6" applyFont="1" applyFill="1" applyBorder="1" applyAlignment="1">
      <alignment horizontal="left" vertical="center" wrapText="1"/>
    </xf>
    <xf numFmtId="41" fontId="32" fillId="3" borderId="16" xfId="6" applyFont="1" applyFill="1" applyBorder="1" applyAlignment="1">
      <alignment horizontal="left" vertical="center" wrapText="1"/>
    </xf>
    <xf numFmtId="0" fontId="31" fillId="17" borderId="1" xfId="0" applyFont="1" applyFill="1" applyBorder="1" applyAlignment="1">
      <alignment horizontal="left" vertical="center" wrapText="1"/>
    </xf>
    <xf numFmtId="0" fontId="32" fillId="26" borderId="0" xfId="0" applyFont="1" applyFill="1" applyAlignment="1">
      <alignment horizontal="left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40" fillId="26" borderId="1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17" borderId="17" xfId="0" applyFont="1" applyFill="1" applyBorder="1" applyAlignment="1">
      <alignment horizontal="left" vertical="center" wrapText="1"/>
    </xf>
    <xf numFmtId="0" fontId="31" fillId="17" borderId="31" xfId="0" applyFont="1" applyFill="1" applyBorder="1" applyAlignment="1">
      <alignment horizontal="left" vertical="center" wrapText="1"/>
    </xf>
    <xf numFmtId="0" fontId="31" fillId="17" borderId="18" xfId="0" applyFont="1" applyFill="1" applyBorder="1" applyAlignment="1">
      <alignment horizontal="left" vertical="center" wrapText="1"/>
    </xf>
    <xf numFmtId="0" fontId="31" fillId="17" borderId="19" xfId="0" applyFont="1" applyFill="1" applyBorder="1" applyAlignment="1">
      <alignment horizontal="left" vertical="center" wrapText="1"/>
    </xf>
    <xf numFmtId="0" fontId="31" fillId="17" borderId="32" xfId="0" applyFont="1" applyFill="1" applyBorder="1" applyAlignment="1">
      <alignment horizontal="left" vertical="center" wrapText="1"/>
    </xf>
    <xf numFmtId="0" fontId="31" fillId="17" borderId="20" xfId="0" applyFont="1" applyFill="1" applyBorder="1" applyAlignment="1">
      <alignment horizontal="left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49" fontId="12" fillId="23" borderId="0" xfId="0" applyNumberFormat="1" applyFont="1" applyFill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</cellXfs>
  <cellStyles count="19">
    <cellStyle name="Excel Built-in Normal" xfId="2" xr:uid="{00000000-0005-0000-0000-000000000000}"/>
    <cellStyle name="Millares" xfId="5" builtinId="3"/>
    <cellStyle name="Millares [0]" xfId="6" builtinId="6"/>
    <cellStyle name="Millares [0] 2" xfId="11" xr:uid="{5304DCD0-A630-43E8-8BFE-13EDAEAED980}"/>
    <cellStyle name="Millares 2" xfId="3" xr:uid="{00000000-0005-0000-0000-000003000000}"/>
    <cellStyle name="Millares 2 11" xfId="14" xr:uid="{64CB601E-44B7-483A-9BA4-1536BC63B52A}"/>
    <cellStyle name="Millares 2 14" xfId="16" xr:uid="{B13BB610-9990-43E9-896F-B083A83CFC23}"/>
    <cellStyle name="Millares 3" xfId="18" xr:uid="{2EF86A35-5CE5-4BC2-858B-9CD94CF1926A}"/>
    <cellStyle name="Millares 4" xfId="10" xr:uid="{ED5F126F-8401-4EA9-AA70-BFEECD119F81}"/>
    <cellStyle name="Moneda" xfId="4" builtinId="4"/>
    <cellStyle name="Moneda [0] 2" xfId="7" xr:uid="{00000000-0005-0000-0000-000005000000}"/>
    <cellStyle name="Moneda 2" xfId="9" xr:uid="{3D6F528C-B6A3-43C4-AB52-7F5F643C9368}"/>
    <cellStyle name="Normal" xfId="0" builtinId="0"/>
    <cellStyle name="Normal 2 10 2 2" xfId="15" xr:uid="{BE2D4576-8996-4525-AD03-4D5491E62883}"/>
    <cellStyle name="Normal 2 10 3" xfId="13" xr:uid="{4957ED14-F97B-41AB-9D02-79E1FDAABF84}"/>
    <cellStyle name="Normal 2 2" xfId="12" xr:uid="{D8615789-0922-431E-A42F-280C554F8E1E}"/>
    <cellStyle name="Normal 3" xfId="17" xr:uid="{0AEA420B-3BF5-460C-AF87-2E1C574CAFD2}"/>
    <cellStyle name="Normal 4 9" xfId="8" xr:uid="{BB2D2DC0-7FE4-4E08-864E-F8DB42EF6F4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4.5" x14ac:dyDescent="0.35"/>
  <cols>
    <col min="1" max="1" width="5" customWidth="1"/>
    <col min="3" max="3" width="34.26953125" customWidth="1"/>
    <col min="5" max="7" width="15.7265625" customWidth="1"/>
    <col min="8" max="8" width="18.1796875" customWidth="1"/>
    <col min="9" max="9" width="23" customWidth="1"/>
    <col min="10" max="10" width="18.81640625" customWidth="1"/>
    <col min="11" max="11" width="21.26953125" customWidth="1"/>
    <col min="12" max="12" width="13.81640625" bestFit="1" customWidth="1"/>
  </cols>
  <sheetData>
    <row r="2" spans="2:12" x14ac:dyDescent="0.35">
      <c r="B2" s="262" t="s">
        <v>0</v>
      </c>
      <c r="C2" s="263"/>
      <c r="D2" s="263"/>
      <c r="E2" s="263"/>
      <c r="F2" s="263"/>
      <c r="G2" s="263"/>
      <c r="H2" s="263"/>
    </row>
    <row r="3" spans="2:12" ht="51" customHeight="1" x14ac:dyDescent="0.3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35">
      <c r="B4" s="1"/>
      <c r="C4" s="171"/>
      <c r="D4" s="170" t="s">
        <v>13</v>
      </c>
      <c r="E4" s="117"/>
      <c r="F4" s="117"/>
      <c r="G4" s="1"/>
      <c r="H4" s="2"/>
    </row>
    <row r="5" spans="2:12" ht="26" x14ac:dyDescent="0.3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8.5" x14ac:dyDescent="0.3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51" x14ac:dyDescent="0.3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3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8.5" x14ac:dyDescent="0.3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3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3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3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3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3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3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35">
      <c r="B16" s="47"/>
      <c r="C16" s="48"/>
      <c r="D16" s="47"/>
      <c r="E16" s="49"/>
      <c r="F16" s="49"/>
      <c r="G16" s="49"/>
      <c r="H16" s="49"/>
    </row>
    <row r="17" spans="2:12" x14ac:dyDescent="0.3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3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3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3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3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3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3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35">
      <c r="B24" s="73"/>
      <c r="C24" s="73"/>
      <c r="D24" s="73"/>
      <c r="E24" s="73"/>
      <c r="F24" s="73"/>
      <c r="G24" s="73"/>
      <c r="H24" s="73"/>
    </row>
    <row r="25" spans="2:12" x14ac:dyDescent="0.3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35">
      <c r="B26" s="73"/>
      <c r="C26" s="73"/>
      <c r="D26" s="73"/>
      <c r="E26" s="73"/>
      <c r="F26" s="73"/>
      <c r="G26" s="73"/>
      <c r="H26" s="119"/>
    </row>
    <row r="27" spans="2:12" x14ac:dyDescent="0.3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4.5" x14ac:dyDescent="0.35"/>
  <cols>
    <col min="1" max="1" width="5" customWidth="1"/>
    <col min="3" max="3" width="61" customWidth="1"/>
    <col min="5" max="5" width="16.7265625" customWidth="1"/>
    <col min="6" max="6" width="18" customWidth="1"/>
    <col min="7" max="7" width="16.26953125" customWidth="1"/>
    <col min="8" max="10" width="19.1796875" customWidth="1"/>
    <col min="11" max="11" width="24.26953125" customWidth="1"/>
    <col min="12" max="12" width="15.81640625" customWidth="1"/>
    <col min="13" max="13" width="26.54296875" customWidth="1"/>
    <col min="14" max="14" width="20.54296875" customWidth="1"/>
    <col min="16" max="16" width="13.81640625" customWidth="1"/>
  </cols>
  <sheetData>
    <row r="1" spans="2:23" x14ac:dyDescent="0.35">
      <c r="E1" t="s">
        <v>165</v>
      </c>
      <c r="G1">
        <f>10.93+23.02+79.07</f>
        <v>113.02</v>
      </c>
      <c r="M1" s="149"/>
      <c r="N1" s="150">
        <v>198</v>
      </c>
      <c r="P1" s="265" t="s">
        <v>174</v>
      </c>
      <c r="Q1" s="266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3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67"/>
      <c r="Q2" s="268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3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" thickBot="1" x14ac:dyDescent="0.4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" thickBot="1" x14ac:dyDescent="0.4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" thickBot="1" x14ac:dyDescent="0.4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35">
      <c r="E7" s="73" t="s">
        <v>207</v>
      </c>
    </row>
    <row r="8" spans="2:23" x14ac:dyDescent="0.35">
      <c r="E8" s="73"/>
    </row>
    <row r="10" spans="2:23" x14ac:dyDescent="0.35">
      <c r="B10" s="262" t="s">
        <v>122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  <c r="M10" s="143"/>
      <c r="P10" t="s">
        <v>110</v>
      </c>
    </row>
    <row r="11" spans="2:23" ht="72.5" x14ac:dyDescent="0.3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3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3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3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.5" x14ac:dyDescent="0.3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0" x14ac:dyDescent="0.3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" x14ac:dyDescent="0.3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5" x14ac:dyDescent="0.3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" x14ac:dyDescent="0.3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.5" x14ac:dyDescent="0.3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" x14ac:dyDescent="0.3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7.5" x14ac:dyDescent="0.3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7.5" x14ac:dyDescent="0.3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.5" x14ac:dyDescent="0.3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3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" x14ac:dyDescent="0.3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7.5" x14ac:dyDescent="0.3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3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25" x14ac:dyDescent="0.3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3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" x14ac:dyDescent="0.3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3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3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3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3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3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3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3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3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3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3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3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3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3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3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3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3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4.5" x14ac:dyDescent="0.35"/>
  <cols>
    <col min="1" max="1" width="5" customWidth="1"/>
    <col min="3" max="3" width="35.81640625" customWidth="1"/>
    <col min="6" max="6" width="16.26953125" customWidth="1"/>
    <col min="7" max="7" width="19.1796875" customWidth="1"/>
    <col min="8" max="8" width="15.1796875" hidden="1" customWidth="1"/>
    <col min="9" max="9" width="21" hidden="1" customWidth="1"/>
    <col min="10" max="10" width="15.7265625" hidden="1" customWidth="1"/>
    <col min="11" max="11" width="18.1796875" hidden="1" customWidth="1"/>
    <col min="12" max="12" width="15.54296875" hidden="1" customWidth="1"/>
    <col min="13" max="13" width="18" hidden="1" customWidth="1"/>
    <col min="14" max="14" width="16.7265625" hidden="1" customWidth="1"/>
    <col min="15" max="15" width="15.81640625" hidden="1" customWidth="1"/>
    <col min="18" max="18" width="13.81640625" customWidth="1"/>
  </cols>
  <sheetData>
    <row r="2" spans="2:19" x14ac:dyDescent="0.35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  <c r="R2" t="s">
        <v>110</v>
      </c>
    </row>
    <row r="3" spans="2:19" ht="26" x14ac:dyDescent="0.3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5.5" hidden="1" x14ac:dyDescent="0.3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" hidden="1" x14ac:dyDescent="0.3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" hidden="1" x14ac:dyDescent="0.3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3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3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" hidden="1" x14ac:dyDescent="0.3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" hidden="1" x14ac:dyDescent="0.3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" hidden="1" x14ac:dyDescent="0.3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" hidden="1" x14ac:dyDescent="0.3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" hidden="1" x14ac:dyDescent="0.3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3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5.5" hidden="1" x14ac:dyDescent="0.3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" hidden="1" x14ac:dyDescent="0.3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" hidden="1" x14ac:dyDescent="0.3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" hidden="1" x14ac:dyDescent="0.3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3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idden="1" x14ac:dyDescent="0.3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3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" hidden="1" x14ac:dyDescent="0.3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" hidden="1" x14ac:dyDescent="0.3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" hidden="1" x14ac:dyDescent="0.3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5.5" hidden="1" x14ac:dyDescent="0.3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" hidden="1" x14ac:dyDescent="0.3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idden="1" x14ac:dyDescent="0.3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3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3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3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3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3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3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3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4.5" hidden="1" x14ac:dyDescent="0.3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4.5" hidden="1" x14ac:dyDescent="0.3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3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3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3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" x14ac:dyDescent="0.3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3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" x14ac:dyDescent="0.3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3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3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3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3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" x14ac:dyDescent="0.3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3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3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3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3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3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3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3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3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3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3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3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3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4.5" x14ac:dyDescent="0.35"/>
  <cols>
    <col min="1" max="1" width="5" customWidth="1"/>
    <col min="3" max="3" width="34.26953125" customWidth="1"/>
    <col min="6" max="6" width="16.26953125" customWidth="1"/>
    <col min="7" max="7" width="19.1796875" customWidth="1"/>
    <col min="8" max="8" width="15.1796875" customWidth="1"/>
    <col min="9" max="9" width="21" customWidth="1"/>
    <col min="10" max="10" width="15.7265625" customWidth="1"/>
    <col min="11" max="11" width="18.1796875" customWidth="1"/>
    <col min="12" max="12" width="15.54296875" customWidth="1"/>
    <col min="13" max="13" width="18" customWidth="1"/>
    <col min="14" max="14" width="16.7265625" customWidth="1"/>
    <col min="15" max="15" width="15.81640625" customWidth="1"/>
  </cols>
  <sheetData>
    <row r="2" spans="2:15" x14ac:dyDescent="0.35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</row>
    <row r="3" spans="2:15" ht="26" x14ac:dyDescent="0.3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5.5" x14ac:dyDescent="0.3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" x14ac:dyDescent="0.3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" x14ac:dyDescent="0.3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3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3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" x14ac:dyDescent="0.3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" x14ac:dyDescent="0.3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" x14ac:dyDescent="0.3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" x14ac:dyDescent="0.3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" x14ac:dyDescent="0.3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3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5.5" x14ac:dyDescent="0.3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" x14ac:dyDescent="0.3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" x14ac:dyDescent="0.3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" x14ac:dyDescent="0.3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3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" x14ac:dyDescent="0.3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x14ac:dyDescent="0.3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" x14ac:dyDescent="0.3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" x14ac:dyDescent="0.3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" x14ac:dyDescent="0.3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5.5" x14ac:dyDescent="0.3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" x14ac:dyDescent="0.3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" x14ac:dyDescent="0.3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3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3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3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3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3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3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3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4.5" x14ac:dyDescent="0.3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4.5" x14ac:dyDescent="0.3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3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3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3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25" x14ac:dyDescent="0.3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" x14ac:dyDescent="0.3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" x14ac:dyDescent="0.3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3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3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3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3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3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3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3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3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3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3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3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3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4.5" x14ac:dyDescent="0.35"/>
  <cols>
    <col min="1" max="1" width="2.7265625" customWidth="1"/>
    <col min="2" max="2" width="9.26953125" customWidth="1"/>
    <col min="3" max="3" width="30.26953125" customWidth="1"/>
    <col min="6" max="6" width="17.26953125" customWidth="1"/>
    <col min="7" max="7" width="20.1796875" customWidth="1"/>
    <col min="8" max="8" width="2.54296875" customWidth="1"/>
    <col min="9" max="9" width="3.7265625" customWidth="1"/>
    <col min="10" max="10" width="19.26953125" customWidth="1"/>
    <col min="11" max="11" width="4.81640625" customWidth="1"/>
    <col min="12" max="12" width="24.54296875" customWidth="1"/>
    <col min="13" max="13" width="20.7265625" customWidth="1"/>
  </cols>
  <sheetData>
    <row r="1" spans="2:8" ht="19.5" customHeight="1" x14ac:dyDescent="0.35">
      <c r="B1" s="270" t="s">
        <v>66</v>
      </c>
      <c r="C1" s="270"/>
      <c r="D1" s="270"/>
      <c r="E1" s="270"/>
      <c r="F1" s="270"/>
      <c r="G1" s="270"/>
    </row>
    <row r="2" spans="2:8" ht="29.25" customHeight="1" x14ac:dyDescent="0.35">
      <c r="B2" s="270"/>
      <c r="C2" s="270"/>
      <c r="D2" s="270"/>
      <c r="E2" s="270"/>
      <c r="F2" s="270"/>
      <c r="G2" s="270"/>
    </row>
    <row r="3" spans="2:8" ht="39" x14ac:dyDescent="0.3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35">
      <c r="B4" s="84" t="s">
        <v>69</v>
      </c>
      <c r="C4" s="271" t="s">
        <v>70</v>
      </c>
      <c r="D4" s="271"/>
      <c r="E4" s="271"/>
      <c r="F4" s="271"/>
      <c r="G4" s="85"/>
    </row>
    <row r="5" spans="2:8" ht="39" x14ac:dyDescent="0.3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35">
      <c r="B7" s="270" t="s">
        <v>72</v>
      </c>
      <c r="C7" s="270"/>
      <c r="D7" s="270"/>
      <c r="E7" s="270"/>
      <c r="F7" s="270"/>
      <c r="G7" s="270"/>
      <c r="H7" s="92"/>
    </row>
    <row r="8" spans="2:8" ht="28.5" customHeight="1" x14ac:dyDescent="0.35">
      <c r="B8" s="270"/>
      <c r="C8" s="270"/>
      <c r="D8" s="270"/>
      <c r="E8" s="270"/>
      <c r="F8" s="270"/>
      <c r="G8" s="270"/>
      <c r="H8" s="92"/>
    </row>
    <row r="9" spans="2:8" x14ac:dyDescent="0.3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35">
      <c r="B10" s="84" t="s">
        <v>69</v>
      </c>
      <c r="C10" s="271" t="s">
        <v>75</v>
      </c>
      <c r="D10" s="271"/>
      <c r="E10" s="271"/>
      <c r="F10" s="271"/>
      <c r="G10" s="85">
        <f>SUM(G11:G13)</f>
        <v>959562063.90912735</v>
      </c>
      <c r="H10" s="92"/>
    </row>
    <row r="11" spans="2:8" ht="26" x14ac:dyDescent="0.3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3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3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35">
      <c r="B14" s="94"/>
      <c r="C14" s="95"/>
      <c r="D14" s="94"/>
      <c r="E14" s="96"/>
      <c r="F14" s="97"/>
      <c r="G14" s="98"/>
      <c r="H14" s="92"/>
    </row>
    <row r="15" spans="2:8" x14ac:dyDescent="0.35">
      <c r="B15" s="84" t="s">
        <v>80</v>
      </c>
      <c r="C15" s="271" t="s">
        <v>81</v>
      </c>
      <c r="D15" s="271"/>
      <c r="E15" s="271"/>
      <c r="F15" s="271"/>
      <c r="G15" s="99">
        <f>SUM(G16:G19)</f>
        <v>351618170.10566616</v>
      </c>
      <c r="H15" s="92"/>
    </row>
    <row r="16" spans="2:8" x14ac:dyDescent="0.35">
      <c r="B16" s="94"/>
      <c r="C16" s="100" t="s">
        <v>82</v>
      </c>
      <c r="D16" s="101">
        <v>0.27693608926474311</v>
      </c>
      <c r="E16" s="269"/>
      <c r="F16" s="269"/>
      <c r="G16" s="102">
        <f>$G$10*D16</f>
        <v>265737365.38579923</v>
      </c>
      <c r="H16" s="92"/>
    </row>
    <row r="17" spans="2:13" x14ac:dyDescent="0.35">
      <c r="B17" s="94"/>
      <c r="C17" s="100" t="s">
        <v>83</v>
      </c>
      <c r="D17" s="103">
        <v>0.03</v>
      </c>
      <c r="E17" s="269"/>
      <c r="F17" s="269"/>
      <c r="G17" s="102">
        <f>$G$10*D17</f>
        <v>28786861.917273819</v>
      </c>
      <c r="H17" s="92"/>
    </row>
    <row r="18" spans="2:13" x14ac:dyDescent="0.35">
      <c r="B18" s="94"/>
      <c r="C18" s="100" t="s">
        <v>84</v>
      </c>
      <c r="D18" s="103">
        <v>0.05</v>
      </c>
      <c r="E18" s="269"/>
      <c r="F18" s="269"/>
      <c r="G18" s="102">
        <f>$G$10*D18</f>
        <v>47978103.195456371</v>
      </c>
      <c r="H18" s="92"/>
    </row>
    <row r="19" spans="2:13" x14ac:dyDescent="0.35">
      <c r="B19" s="94"/>
      <c r="C19" s="100" t="s">
        <v>85</v>
      </c>
      <c r="D19" s="103">
        <v>0.19</v>
      </c>
      <c r="E19" s="269"/>
      <c r="F19" s="269"/>
      <c r="G19" s="102">
        <f>G18*D19</f>
        <v>9115839.6071367096</v>
      </c>
      <c r="H19" s="92"/>
    </row>
    <row r="20" spans="2:13" x14ac:dyDescent="0.35">
      <c r="B20" s="273" t="s">
        <v>86</v>
      </c>
      <c r="C20" s="273"/>
      <c r="D20" s="273"/>
      <c r="E20" s="273"/>
      <c r="F20" s="273"/>
      <c r="G20" s="104">
        <f>G10+G15</f>
        <v>1311180234.0147934</v>
      </c>
      <c r="H20" s="92"/>
    </row>
    <row r="22" spans="2:13" ht="32.25" customHeight="1" x14ac:dyDescent="0.35">
      <c r="B22" s="272" t="s">
        <v>87</v>
      </c>
      <c r="C22" s="272"/>
      <c r="D22" s="105" t="s">
        <v>88</v>
      </c>
      <c r="E22" s="272" t="s">
        <v>89</v>
      </c>
      <c r="F22" s="272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35">
      <c r="B23" s="274" t="s">
        <v>94</v>
      </c>
      <c r="C23" s="275"/>
      <c r="D23" s="107">
        <v>1</v>
      </c>
      <c r="E23" s="278" t="s">
        <v>95</v>
      </c>
      <c r="F23" s="278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35">
      <c r="B24" s="276"/>
      <c r="C24" s="277"/>
      <c r="D24" s="107">
        <v>2</v>
      </c>
      <c r="E24" s="278" t="s">
        <v>96</v>
      </c>
      <c r="F24" s="278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35">
      <c r="B25" s="272" t="s">
        <v>97</v>
      </c>
      <c r="C25" s="272"/>
      <c r="D25" s="105">
        <v>3</v>
      </c>
      <c r="E25" s="272" t="s">
        <v>98</v>
      </c>
      <c r="F25" s="272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3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6" x14ac:dyDescent="0.35">
      <c r="B27" s="272" t="s">
        <v>89</v>
      </c>
      <c r="C27" s="272"/>
      <c r="D27" s="272" t="s">
        <v>99</v>
      </c>
      <c r="E27" s="272"/>
      <c r="F27" s="272" t="s">
        <v>100</v>
      </c>
      <c r="G27" s="272"/>
      <c r="J27" s="105" t="s">
        <v>101</v>
      </c>
    </row>
    <row r="28" spans="2:13" ht="32.25" customHeight="1" x14ac:dyDescent="0.35">
      <c r="B28" s="280" t="s">
        <v>102</v>
      </c>
      <c r="C28" s="280"/>
      <c r="D28" s="281">
        <f>ROUND(G23*0.9,0)</f>
        <v>35959842</v>
      </c>
      <c r="E28" s="281"/>
      <c r="F28" s="282" t="s">
        <v>103</v>
      </c>
      <c r="G28" s="282"/>
      <c r="J28" s="109">
        <f>G25+J25</f>
        <v>1564938874</v>
      </c>
      <c r="L28" s="115">
        <f>L26-J28</f>
        <v>-46026453.799999952</v>
      </c>
    </row>
    <row r="29" spans="2:13" ht="32.25" customHeight="1" x14ac:dyDescent="0.35">
      <c r="B29" s="280" t="s">
        <v>104</v>
      </c>
      <c r="C29" s="280"/>
      <c r="D29" s="281">
        <f>ROUND(G24*0.9,0)</f>
        <v>1180062211</v>
      </c>
      <c r="E29" s="281"/>
      <c r="F29" s="282" t="s">
        <v>108</v>
      </c>
      <c r="G29" s="282"/>
    </row>
    <row r="30" spans="2:13" x14ac:dyDescent="0.35">
      <c r="B30" s="272" t="s">
        <v>105</v>
      </c>
      <c r="C30" s="272"/>
      <c r="D30" s="279">
        <f>SUM(D28:E29)</f>
        <v>1216022053</v>
      </c>
      <c r="E30" s="279"/>
      <c r="F30" s="272" t="s">
        <v>109</v>
      </c>
      <c r="G30" s="272"/>
    </row>
    <row r="31" spans="2:13" x14ac:dyDescent="0.35">
      <c r="B31" s="272" t="s">
        <v>106</v>
      </c>
      <c r="C31" s="272"/>
      <c r="D31" s="279"/>
      <c r="E31" s="279"/>
      <c r="F31" s="272"/>
      <c r="G31" s="272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K77"/>
  <sheetViews>
    <sheetView tabSelected="1" view="pageBreakPreview" zoomScale="85" zoomScaleNormal="85" zoomScaleSheetLayoutView="85" workbookViewId="0">
      <selection activeCell="G16" sqref="G16"/>
    </sheetView>
  </sheetViews>
  <sheetFormatPr baseColWidth="10" defaultColWidth="11.453125" defaultRowHeight="13" x14ac:dyDescent="0.35"/>
  <cols>
    <col min="1" max="1" width="5.453125" style="196" customWidth="1"/>
    <col min="2" max="2" width="7.1796875" style="196" customWidth="1"/>
    <col min="3" max="3" width="34.1796875" style="196" customWidth="1"/>
    <col min="4" max="4" width="8.7265625" style="196" customWidth="1"/>
    <col min="5" max="5" width="11.1796875" style="196" customWidth="1"/>
    <col min="6" max="6" width="13.7265625" style="196" customWidth="1"/>
    <col min="7" max="7" width="18.54296875" style="196" customWidth="1"/>
    <col min="8" max="8" width="17.453125" style="195" customWidth="1"/>
    <col min="9" max="9" width="14.453125" style="195" customWidth="1"/>
    <col min="10" max="10" width="13.54296875" style="195" customWidth="1"/>
    <col min="11" max="11" width="13.7265625" style="195" customWidth="1"/>
    <col min="12" max="12" width="14" style="196" customWidth="1"/>
    <col min="13" max="13" width="13.453125" style="196" customWidth="1"/>
    <col min="14" max="14" width="11.81640625" style="196" customWidth="1"/>
    <col min="15" max="15" width="11.453125" style="196" customWidth="1"/>
    <col min="16" max="16" width="13.26953125" style="196" customWidth="1"/>
    <col min="17" max="17" width="10.453125" style="196" customWidth="1"/>
    <col min="18" max="18" width="8.453125" style="196" customWidth="1"/>
    <col min="19" max="19" width="15.54296875" style="196" customWidth="1"/>
    <col min="20" max="20" width="20.7265625" style="196" customWidth="1"/>
    <col min="21" max="21" width="23" style="196" customWidth="1"/>
    <col min="22" max="16384" width="11.453125" style="196"/>
  </cols>
  <sheetData>
    <row r="2" spans="2:8" x14ac:dyDescent="0.35">
      <c r="B2" s="305" t="s">
        <v>240</v>
      </c>
      <c r="C2" s="305"/>
      <c r="D2" s="305"/>
      <c r="E2" s="305"/>
      <c r="F2" s="305"/>
      <c r="G2" s="305"/>
    </row>
    <row r="3" spans="2:8" ht="54" customHeight="1" x14ac:dyDescent="0.35">
      <c r="B3" s="305"/>
      <c r="C3" s="305"/>
      <c r="D3" s="305"/>
      <c r="E3" s="305"/>
      <c r="F3" s="305"/>
      <c r="G3" s="305"/>
    </row>
    <row r="4" spans="2:8" s="195" customFormat="1" ht="9.75" customHeight="1" x14ac:dyDescent="0.35">
      <c r="B4" s="225"/>
      <c r="C4" s="226"/>
      <c r="D4" s="226"/>
      <c r="E4" s="226"/>
      <c r="F4" s="226"/>
      <c r="G4" s="227"/>
    </row>
    <row r="5" spans="2:8" ht="18.75" customHeight="1" x14ac:dyDescent="0.35">
      <c r="B5" s="306" t="s">
        <v>243</v>
      </c>
      <c r="C5" s="307"/>
      <c r="D5" s="307"/>
      <c r="E5" s="307"/>
      <c r="F5" s="307"/>
      <c r="G5" s="308"/>
    </row>
    <row r="6" spans="2:8" ht="17.25" customHeight="1" x14ac:dyDescent="0.35">
      <c r="B6" s="309"/>
      <c r="C6" s="310"/>
      <c r="D6" s="310"/>
      <c r="E6" s="310"/>
      <c r="F6" s="310"/>
      <c r="G6" s="311"/>
    </row>
    <row r="7" spans="2:8" x14ac:dyDescent="0.35">
      <c r="B7" s="312" t="s">
        <v>2</v>
      </c>
      <c r="C7" s="313"/>
      <c r="D7" s="313"/>
      <c r="E7" s="313"/>
      <c r="F7" s="314"/>
      <c r="G7" s="197" t="s">
        <v>74</v>
      </c>
    </row>
    <row r="8" spans="2:8" x14ac:dyDescent="0.35">
      <c r="B8" s="315" t="s">
        <v>242</v>
      </c>
      <c r="C8" s="316"/>
      <c r="D8" s="316"/>
      <c r="E8" s="316"/>
      <c r="F8" s="317"/>
      <c r="G8" s="198"/>
    </row>
    <row r="9" spans="2:8" x14ac:dyDescent="0.35">
      <c r="B9" s="318" t="s">
        <v>233</v>
      </c>
      <c r="C9" s="319"/>
      <c r="D9" s="319"/>
      <c r="E9" s="319"/>
      <c r="F9" s="320"/>
      <c r="G9" s="198"/>
    </row>
    <row r="10" spans="2:8" ht="36.75" customHeight="1" x14ac:dyDescent="0.35">
      <c r="B10" s="260" t="s">
        <v>69</v>
      </c>
      <c r="C10" s="297" t="s">
        <v>241</v>
      </c>
      <c r="D10" s="298"/>
      <c r="E10" s="298"/>
      <c r="F10" s="299"/>
      <c r="G10" s="261"/>
    </row>
    <row r="11" spans="2:8" ht="19.5" customHeight="1" x14ac:dyDescent="0.35">
      <c r="B11" s="300" t="s">
        <v>244</v>
      </c>
      <c r="C11" s="300"/>
      <c r="D11" s="300"/>
      <c r="E11" s="300"/>
      <c r="F11" s="300"/>
      <c r="G11" s="300"/>
    </row>
    <row r="12" spans="2:8" ht="18" customHeight="1" x14ac:dyDescent="0.35">
      <c r="B12" s="300"/>
      <c r="C12" s="300"/>
      <c r="D12" s="300"/>
      <c r="E12" s="300"/>
      <c r="F12" s="300"/>
      <c r="G12" s="300"/>
    </row>
    <row r="13" spans="2:8" ht="23" x14ac:dyDescent="0.35">
      <c r="B13" s="240" t="s">
        <v>1</v>
      </c>
      <c r="C13" s="240" t="s">
        <v>2</v>
      </c>
      <c r="D13" s="240" t="s">
        <v>3</v>
      </c>
      <c r="E13" s="240" t="s">
        <v>4</v>
      </c>
      <c r="F13" s="240" t="s">
        <v>73</v>
      </c>
      <c r="G13" s="240" t="s">
        <v>74</v>
      </c>
    </row>
    <row r="14" spans="2:8" ht="46.5" customHeight="1" x14ac:dyDescent="0.35">
      <c r="B14" s="247">
        <v>1</v>
      </c>
      <c r="C14" s="248" t="s">
        <v>245</v>
      </c>
      <c r="D14" s="248"/>
      <c r="E14" s="249"/>
      <c r="F14" s="250"/>
      <c r="G14" s="250"/>
    </row>
    <row r="15" spans="2:8" ht="46.5" customHeight="1" x14ac:dyDescent="0.35">
      <c r="B15" s="228">
        <v>1.1000000000000001</v>
      </c>
      <c r="C15" s="241" t="s">
        <v>246</v>
      </c>
      <c r="D15" s="230" t="s">
        <v>247</v>
      </c>
      <c r="E15" s="231">
        <v>8</v>
      </c>
      <c r="F15" s="223"/>
      <c r="G15" s="223"/>
      <c r="H15" s="239"/>
    </row>
    <row r="16" spans="2:8" ht="40.5" customHeight="1" x14ac:dyDescent="0.35">
      <c r="B16" s="228">
        <v>1.2</v>
      </c>
      <c r="C16" s="229" t="s">
        <v>248</v>
      </c>
      <c r="D16" s="230" t="s">
        <v>13</v>
      </c>
      <c r="E16" s="231">
        <v>1954.18</v>
      </c>
      <c r="F16" s="223"/>
      <c r="G16" s="223"/>
      <c r="H16" s="239"/>
    </row>
    <row r="17" spans="2:8" ht="46.5" customHeight="1" x14ac:dyDescent="0.35">
      <c r="B17" s="242">
        <v>1.3</v>
      </c>
      <c r="C17" s="229" t="s">
        <v>249</v>
      </c>
      <c r="D17" s="230" t="s">
        <v>29</v>
      </c>
      <c r="E17" s="231">
        <v>318.95999999999998</v>
      </c>
      <c r="F17" s="223"/>
      <c r="G17" s="223"/>
      <c r="H17" s="239"/>
    </row>
    <row r="18" spans="2:8" ht="34.5" customHeight="1" x14ac:dyDescent="0.35">
      <c r="B18" s="251">
        <v>2</v>
      </c>
      <c r="C18" s="252" t="s">
        <v>250</v>
      </c>
      <c r="D18" s="252"/>
      <c r="E18" s="253"/>
      <c r="F18" s="250"/>
      <c r="G18" s="250"/>
      <c r="H18" s="239"/>
    </row>
    <row r="19" spans="2:8" ht="30" customHeight="1" x14ac:dyDescent="0.35">
      <c r="B19" s="242">
        <v>2.1</v>
      </c>
      <c r="C19" s="233" t="s">
        <v>251</v>
      </c>
      <c r="D19" s="230" t="s">
        <v>29</v>
      </c>
      <c r="E19" s="231">
        <v>11.39</v>
      </c>
      <c r="F19" s="223"/>
      <c r="G19" s="223"/>
      <c r="H19" s="239"/>
    </row>
    <row r="20" spans="2:8" ht="33.75" customHeight="1" x14ac:dyDescent="0.35">
      <c r="B20" s="242">
        <v>2.2000000000000002</v>
      </c>
      <c r="C20" s="233" t="s">
        <v>252</v>
      </c>
      <c r="D20" s="230" t="s">
        <v>29</v>
      </c>
      <c r="E20" s="231">
        <v>312.63</v>
      </c>
      <c r="F20" s="223"/>
      <c r="G20" s="223"/>
      <c r="H20" s="239"/>
    </row>
    <row r="21" spans="2:8" ht="33.75" customHeight="1" x14ac:dyDescent="0.35">
      <c r="B21" s="242">
        <v>2.2999999999999998</v>
      </c>
      <c r="C21" s="233" t="s">
        <v>253</v>
      </c>
      <c r="D21" s="230" t="s">
        <v>29</v>
      </c>
      <c r="E21" s="231">
        <v>12.48</v>
      </c>
      <c r="F21" s="223"/>
      <c r="G21" s="223"/>
      <c r="H21" s="239"/>
    </row>
    <row r="22" spans="2:8" ht="31.5" customHeight="1" x14ac:dyDescent="0.35">
      <c r="B22" s="242">
        <v>2.4</v>
      </c>
      <c r="C22" s="233" t="s">
        <v>254</v>
      </c>
      <c r="D22" s="230" t="s">
        <v>255</v>
      </c>
      <c r="E22" s="231">
        <v>17314.2</v>
      </c>
      <c r="F22" s="223"/>
      <c r="G22" s="223"/>
      <c r="H22" s="239"/>
    </row>
    <row r="23" spans="2:8" ht="39" customHeight="1" x14ac:dyDescent="0.35">
      <c r="B23" s="242">
        <v>2.5</v>
      </c>
      <c r="C23" s="233" t="s">
        <v>256</v>
      </c>
      <c r="D23" s="230" t="s">
        <v>29</v>
      </c>
      <c r="E23" s="231">
        <v>173.89</v>
      </c>
      <c r="F23" s="223"/>
      <c r="G23" s="223"/>
      <c r="H23" s="239"/>
    </row>
    <row r="24" spans="2:8" ht="38.25" customHeight="1" x14ac:dyDescent="0.35">
      <c r="B24" s="251">
        <v>3</v>
      </c>
      <c r="C24" s="252" t="s">
        <v>257</v>
      </c>
      <c r="D24" s="252"/>
      <c r="E24" s="253"/>
      <c r="F24" s="250"/>
      <c r="G24" s="250"/>
      <c r="H24" s="239"/>
    </row>
    <row r="25" spans="2:8" ht="84.75" customHeight="1" x14ac:dyDescent="0.35">
      <c r="B25" s="242">
        <v>3.1</v>
      </c>
      <c r="C25" s="233" t="s">
        <v>258</v>
      </c>
      <c r="D25" s="230" t="s">
        <v>259</v>
      </c>
      <c r="E25" s="231">
        <v>9407.09</v>
      </c>
      <c r="F25" s="223"/>
      <c r="G25" s="223"/>
      <c r="H25" s="239"/>
    </row>
    <row r="26" spans="2:8" ht="84.75" customHeight="1" x14ac:dyDescent="0.35">
      <c r="B26" s="242">
        <v>3.2</v>
      </c>
      <c r="C26" s="233" t="s">
        <v>260</v>
      </c>
      <c r="D26" s="230" t="s">
        <v>259</v>
      </c>
      <c r="E26" s="231">
        <v>9578.17</v>
      </c>
      <c r="F26" s="223"/>
      <c r="G26" s="223"/>
      <c r="H26" s="239"/>
    </row>
    <row r="27" spans="2:8" ht="84.75" customHeight="1" x14ac:dyDescent="0.35">
      <c r="B27" s="242">
        <v>3.3</v>
      </c>
      <c r="C27" s="233" t="s">
        <v>261</v>
      </c>
      <c r="D27" s="230" t="s">
        <v>259</v>
      </c>
      <c r="E27" s="231">
        <v>2640.03</v>
      </c>
      <c r="F27" s="223"/>
      <c r="G27" s="223"/>
      <c r="H27" s="239"/>
    </row>
    <row r="28" spans="2:8" ht="84.75" customHeight="1" x14ac:dyDescent="0.35">
      <c r="B28" s="242">
        <v>3.4</v>
      </c>
      <c r="C28" s="233" t="s">
        <v>262</v>
      </c>
      <c r="D28" s="230" t="s">
        <v>259</v>
      </c>
      <c r="E28" s="231">
        <v>7746.31</v>
      </c>
      <c r="F28" s="223"/>
      <c r="G28" s="223"/>
      <c r="H28" s="239"/>
    </row>
    <row r="29" spans="2:8" ht="84.75" customHeight="1" x14ac:dyDescent="0.35">
      <c r="B29" s="242">
        <v>3.5</v>
      </c>
      <c r="C29" s="233" t="s">
        <v>263</v>
      </c>
      <c r="D29" s="230" t="s">
        <v>259</v>
      </c>
      <c r="E29" s="231">
        <v>12149.19</v>
      </c>
      <c r="F29" s="223"/>
      <c r="G29" s="223"/>
      <c r="H29" s="239"/>
    </row>
    <row r="30" spans="2:8" ht="84.75" customHeight="1" x14ac:dyDescent="0.35">
      <c r="B30" s="242">
        <v>3.6</v>
      </c>
      <c r="C30" s="233" t="s">
        <v>264</v>
      </c>
      <c r="D30" s="230" t="s">
        <v>13</v>
      </c>
      <c r="E30" s="231">
        <v>1954.18</v>
      </c>
      <c r="F30" s="223"/>
      <c r="G30" s="223"/>
      <c r="H30" s="239"/>
    </row>
    <row r="31" spans="2:8" ht="84.75" customHeight="1" x14ac:dyDescent="0.35">
      <c r="B31" s="242">
        <v>3.7</v>
      </c>
      <c r="C31" s="233" t="s">
        <v>265</v>
      </c>
      <c r="D31" s="230" t="s">
        <v>3</v>
      </c>
      <c r="E31" s="231">
        <v>208</v>
      </c>
      <c r="F31" s="223"/>
      <c r="G31" s="223"/>
      <c r="H31" s="239"/>
    </row>
    <row r="32" spans="2:8" ht="84.75" customHeight="1" x14ac:dyDescent="0.35">
      <c r="B32" s="242">
        <v>3.8</v>
      </c>
      <c r="C32" s="233" t="s">
        <v>266</v>
      </c>
      <c r="D32" s="230" t="s">
        <v>3</v>
      </c>
      <c r="E32" s="231">
        <v>26</v>
      </c>
      <c r="F32" s="223"/>
      <c r="G32" s="223"/>
      <c r="H32" s="239"/>
    </row>
    <row r="33" spans="2:8" ht="84.75" customHeight="1" x14ac:dyDescent="0.35">
      <c r="B33" s="242">
        <v>3.9</v>
      </c>
      <c r="C33" s="233" t="s">
        <v>267</v>
      </c>
      <c r="D33" s="230" t="s">
        <v>259</v>
      </c>
      <c r="E33" s="231">
        <v>338.4</v>
      </c>
      <c r="F33" s="223"/>
      <c r="G33" s="223"/>
      <c r="H33" s="239"/>
    </row>
    <row r="34" spans="2:8" ht="84.75" customHeight="1" x14ac:dyDescent="0.35">
      <c r="B34" s="243" t="s">
        <v>268</v>
      </c>
      <c r="C34" s="233" t="s">
        <v>269</v>
      </c>
      <c r="D34" s="230" t="s">
        <v>259</v>
      </c>
      <c r="E34" s="231">
        <v>1357.24</v>
      </c>
      <c r="F34" s="223"/>
      <c r="G34" s="223"/>
      <c r="H34" s="239"/>
    </row>
    <row r="35" spans="2:8" ht="35.25" customHeight="1" x14ac:dyDescent="0.35">
      <c r="B35" s="244">
        <v>4</v>
      </c>
      <c r="C35" s="304" t="s">
        <v>270</v>
      </c>
      <c r="D35" s="304"/>
      <c r="E35" s="304"/>
      <c r="F35" s="250"/>
      <c r="G35" s="250"/>
    </row>
    <row r="36" spans="2:8" ht="84.75" customHeight="1" x14ac:dyDescent="0.35">
      <c r="B36" s="232" t="s">
        <v>271</v>
      </c>
      <c r="C36" s="233" t="s">
        <v>272</v>
      </c>
      <c r="D36" s="230" t="s">
        <v>18</v>
      </c>
      <c r="E36" s="235">
        <v>21</v>
      </c>
      <c r="F36" s="223"/>
      <c r="G36" s="223"/>
      <c r="H36" s="239"/>
    </row>
    <row r="37" spans="2:8" ht="84.75" customHeight="1" x14ac:dyDescent="0.35">
      <c r="B37" s="232" t="s">
        <v>273</v>
      </c>
      <c r="C37" s="233" t="s">
        <v>274</v>
      </c>
      <c r="D37" s="234" t="s">
        <v>18</v>
      </c>
      <c r="E37" s="235">
        <v>21</v>
      </c>
      <c r="F37" s="223"/>
      <c r="G37" s="223"/>
      <c r="H37" s="239"/>
    </row>
    <row r="38" spans="2:8" ht="84.75" customHeight="1" x14ac:dyDescent="0.35">
      <c r="B38" s="232" t="s">
        <v>275</v>
      </c>
      <c r="C38" s="233" t="s">
        <v>276</v>
      </c>
      <c r="D38" s="234" t="s">
        <v>18</v>
      </c>
      <c r="E38" s="235">
        <v>1</v>
      </c>
      <c r="F38" s="223"/>
      <c r="G38" s="223"/>
      <c r="H38" s="239"/>
    </row>
    <row r="39" spans="2:8" ht="84.75" customHeight="1" x14ac:dyDescent="0.35">
      <c r="B39" s="232" t="s">
        <v>277</v>
      </c>
      <c r="C39" s="233" t="s">
        <v>278</v>
      </c>
      <c r="D39" s="234" t="s">
        <v>18</v>
      </c>
      <c r="E39" s="235">
        <v>1</v>
      </c>
      <c r="F39" s="223"/>
      <c r="G39" s="223"/>
      <c r="H39" s="239"/>
    </row>
    <row r="40" spans="2:8" ht="33" customHeight="1" x14ac:dyDescent="0.35">
      <c r="B40" s="244">
        <v>5</v>
      </c>
      <c r="C40" s="245" t="s">
        <v>279</v>
      </c>
      <c r="D40" s="245"/>
      <c r="E40" s="246"/>
      <c r="F40" s="250"/>
      <c r="G40" s="250"/>
      <c r="H40" s="239"/>
    </row>
    <row r="41" spans="2:8" ht="84.75" customHeight="1" x14ac:dyDescent="0.35">
      <c r="B41" s="236" t="s">
        <v>280</v>
      </c>
      <c r="C41" s="237" t="s">
        <v>281</v>
      </c>
      <c r="D41" s="238" t="s">
        <v>24</v>
      </c>
      <c r="E41" s="235">
        <v>148</v>
      </c>
      <c r="F41" s="223"/>
      <c r="G41" s="223"/>
      <c r="H41" s="239"/>
    </row>
    <row r="42" spans="2:8" ht="84.75" customHeight="1" x14ac:dyDescent="0.35">
      <c r="B42" s="236" t="s">
        <v>282</v>
      </c>
      <c r="C42" s="237" t="s">
        <v>283</v>
      </c>
      <c r="D42" s="238" t="s">
        <v>24</v>
      </c>
      <c r="E42" s="235">
        <v>286</v>
      </c>
      <c r="F42" s="223"/>
      <c r="G42" s="223"/>
      <c r="H42" s="239"/>
    </row>
    <row r="43" spans="2:8" ht="84.75" customHeight="1" x14ac:dyDescent="0.35">
      <c r="B43" s="236" t="s">
        <v>284</v>
      </c>
      <c r="C43" s="237" t="s">
        <v>285</v>
      </c>
      <c r="D43" s="238" t="s">
        <v>24</v>
      </c>
      <c r="E43" s="235">
        <v>182</v>
      </c>
      <c r="F43" s="223"/>
      <c r="G43" s="223"/>
      <c r="H43" s="239"/>
    </row>
    <row r="44" spans="2:8" ht="84.75" customHeight="1" x14ac:dyDescent="0.35">
      <c r="B44" s="236" t="s">
        <v>286</v>
      </c>
      <c r="C44" s="237" t="s">
        <v>287</v>
      </c>
      <c r="D44" s="234" t="s">
        <v>3</v>
      </c>
      <c r="E44" s="235">
        <v>16</v>
      </c>
      <c r="F44" s="223"/>
      <c r="G44" s="223"/>
      <c r="H44" s="239"/>
    </row>
    <row r="45" spans="2:8" ht="84.75" customHeight="1" x14ac:dyDescent="0.35">
      <c r="B45" s="232" t="s">
        <v>288</v>
      </c>
      <c r="C45" s="233" t="s">
        <v>289</v>
      </c>
      <c r="D45" s="234" t="s">
        <v>3</v>
      </c>
      <c r="E45" s="235">
        <v>9</v>
      </c>
      <c r="F45" s="223"/>
      <c r="G45" s="223"/>
      <c r="H45" s="239"/>
    </row>
    <row r="46" spans="2:8" x14ac:dyDescent="0.35">
      <c r="B46" s="254"/>
      <c r="C46" s="301" t="s">
        <v>75</v>
      </c>
      <c r="D46" s="301"/>
      <c r="E46" s="301"/>
      <c r="F46" s="301"/>
      <c r="G46" s="255"/>
    </row>
    <row r="47" spans="2:8" x14ac:dyDescent="0.35">
      <c r="B47" s="199"/>
      <c r="C47" s="201" t="s">
        <v>82</v>
      </c>
      <c r="D47" s="217"/>
      <c r="E47" s="283"/>
      <c r="F47" s="284"/>
      <c r="G47" s="216"/>
    </row>
    <row r="48" spans="2:8" x14ac:dyDescent="0.35">
      <c r="B48" s="199"/>
      <c r="C48" s="201" t="s">
        <v>83</v>
      </c>
      <c r="D48" s="217"/>
      <c r="E48" s="302"/>
      <c r="F48" s="303"/>
      <c r="G48" s="200"/>
    </row>
    <row r="49" spans="1:11" x14ac:dyDescent="0.35">
      <c r="B49" s="199"/>
      <c r="C49" s="201" t="s">
        <v>84</v>
      </c>
      <c r="D49" s="217"/>
      <c r="E49" s="283"/>
      <c r="F49" s="284"/>
      <c r="G49" s="200"/>
    </row>
    <row r="50" spans="1:11" x14ac:dyDescent="0.35">
      <c r="B50" s="199"/>
      <c r="C50" s="201" t="s">
        <v>85</v>
      </c>
      <c r="D50" s="217">
        <v>0.19</v>
      </c>
      <c r="E50" s="283"/>
      <c r="F50" s="284"/>
      <c r="G50" s="200"/>
    </row>
    <row r="51" spans="1:11" x14ac:dyDescent="0.35">
      <c r="B51" s="222"/>
      <c r="C51" s="285" t="s">
        <v>81</v>
      </c>
      <c r="D51" s="286"/>
      <c r="E51" s="286"/>
      <c r="F51" s="287"/>
      <c r="G51" s="224"/>
    </row>
    <row r="52" spans="1:11" ht="36.75" customHeight="1" x14ac:dyDescent="0.35">
      <c r="B52" s="259" t="s">
        <v>208</v>
      </c>
      <c r="C52" s="256" t="s">
        <v>234</v>
      </c>
      <c r="D52" s="259"/>
      <c r="E52" s="288"/>
      <c r="F52" s="289"/>
      <c r="G52" s="257"/>
    </row>
    <row r="53" spans="1:11" x14ac:dyDescent="0.35">
      <c r="B53" s="202"/>
      <c r="C53" s="202"/>
      <c r="D53" s="202"/>
      <c r="E53" s="202"/>
      <c r="F53" s="202"/>
      <c r="G53" s="202"/>
    </row>
    <row r="54" spans="1:11" ht="43.5" customHeight="1" x14ac:dyDescent="0.35">
      <c r="B54" s="296" t="s">
        <v>290</v>
      </c>
      <c r="C54" s="296"/>
      <c r="D54" s="296"/>
      <c r="E54" s="296"/>
      <c r="F54" s="296"/>
      <c r="G54" s="258"/>
    </row>
    <row r="55" spans="1:11" x14ac:dyDescent="0.35">
      <c r="B55" s="202"/>
      <c r="C55" s="202"/>
      <c r="D55" s="202"/>
      <c r="E55" s="202"/>
      <c r="F55" s="202"/>
      <c r="G55" s="202"/>
    </row>
    <row r="56" spans="1:11" ht="253.5" customHeight="1" x14ac:dyDescent="0.35">
      <c r="A56" s="290" t="s">
        <v>239</v>
      </c>
      <c r="B56" s="291"/>
      <c r="C56" s="291"/>
      <c r="D56" s="291"/>
      <c r="E56" s="291"/>
      <c r="F56" s="291"/>
      <c r="G56" s="291"/>
      <c r="H56" s="292"/>
      <c r="I56" s="203"/>
      <c r="J56" s="203"/>
      <c r="K56" s="204"/>
    </row>
    <row r="57" spans="1:11" ht="123" customHeight="1" x14ac:dyDescent="0.35">
      <c r="A57" s="293"/>
      <c r="B57" s="294"/>
      <c r="C57" s="294"/>
      <c r="D57" s="294"/>
      <c r="E57" s="294"/>
      <c r="F57" s="294"/>
      <c r="G57" s="294"/>
      <c r="H57" s="295"/>
      <c r="I57" s="203"/>
      <c r="J57" s="203"/>
      <c r="K57" s="205"/>
    </row>
    <row r="58" spans="1:11" ht="15" customHeight="1" x14ac:dyDescent="0.35">
      <c r="H58" s="203"/>
      <c r="I58" s="203"/>
      <c r="J58" s="203"/>
      <c r="K58" s="203"/>
    </row>
    <row r="59" spans="1:11" ht="15" customHeight="1" x14ac:dyDescent="0.35">
      <c r="H59" s="203"/>
      <c r="I59" s="203"/>
      <c r="J59" s="203"/>
      <c r="K59" s="204"/>
    </row>
    <row r="60" spans="1:11" ht="15" customHeight="1" x14ac:dyDescent="0.35">
      <c r="H60" s="203"/>
      <c r="I60" s="203"/>
      <c r="J60" s="203"/>
      <c r="K60" s="205"/>
    </row>
    <row r="61" spans="1:11" ht="24.75" customHeight="1" x14ac:dyDescent="0.35">
      <c r="H61" s="204"/>
      <c r="I61" s="203"/>
      <c r="J61" s="203"/>
      <c r="K61" s="205"/>
    </row>
    <row r="62" spans="1:11" ht="39" customHeight="1" x14ac:dyDescent="0.35">
      <c r="H62" s="205"/>
      <c r="I62" s="203"/>
      <c r="J62" s="203"/>
      <c r="K62" s="203"/>
    </row>
    <row r="63" spans="1:11" ht="15" customHeight="1" x14ac:dyDescent="0.35">
      <c r="H63" s="205"/>
      <c r="I63" s="203"/>
      <c r="J63" s="203"/>
      <c r="K63" s="203"/>
    </row>
    <row r="64" spans="1:11" x14ac:dyDescent="0.35">
      <c r="H64" s="203"/>
      <c r="I64" s="203"/>
      <c r="J64" s="203"/>
      <c r="K64" s="206"/>
    </row>
    <row r="65" spans="8:11" x14ac:dyDescent="0.35">
      <c r="H65" s="203"/>
      <c r="I65" s="203"/>
      <c r="J65" s="203"/>
      <c r="K65" s="203"/>
    </row>
    <row r="66" spans="8:11" x14ac:dyDescent="0.35">
      <c r="H66" s="203"/>
      <c r="I66" s="204"/>
      <c r="J66" s="203"/>
      <c r="K66" s="204"/>
    </row>
    <row r="67" spans="8:11" x14ac:dyDescent="0.35">
      <c r="H67" s="203"/>
      <c r="I67" s="203"/>
      <c r="J67" s="203"/>
      <c r="K67" s="203"/>
    </row>
    <row r="68" spans="8:11" ht="15" customHeight="1" x14ac:dyDescent="0.35">
      <c r="H68" s="204"/>
      <c r="I68" s="203"/>
      <c r="J68" s="203"/>
      <c r="K68" s="203"/>
    </row>
    <row r="69" spans="8:11" ht="15" customHeight="1" x14ac:dyDescent="0.35">
      <c r="H69" s="207"/>
      <c r="I69" s="203"/>
      <c r="J69" s="203"/>
      <c r="K69" s="203"/>
    </row>
    <row r="70" spans="8:11" ht="15" customHeight="1" x14ac:dyDescent="0.35">
      <c r="H70" s="203"/>
      <c r="I70" s="203"/>
      <c r="J70" s="203"/>
      <c r="K70" s="203"/>
    </row>
    <row r="71" spans="8:11" ht="15" customHeight="1" x14ac:dyDescent="0.35">
      <c r="H71" s="203"/>
      <c r="J71" s="204"/>
      <c r="K71" s="204"/>
    </row>
    <row r="72" spans="8:11" ht="15" customHeight="1" x14ac:dyDescent="0.35">
      <c r="H72" s="203"/>
      <c r="I72" s="204"/>
      <c r="J72" s="204"/>
      <c r="K72" s="204"/>
    </row>
    <row r="73" spans="8:11" ht="15" customHeight="1" x14ac:dyDescent="0.35">
      <c r="H73" s="204"/>
      <c r="I73" s="208"/>
      <c r="J73" s="208"/>
      <c r="K73" s="208"/>
    </row>
    <row r="74" spans="8:11" x14ac:dyDescent="0.35">
      <c r="H74" s="204"/>
    </row>
    <row r="75" spans="8:11" x14ac:dyDescent="0.35">
      <c r="H75" s="208"/>
      <c r="I75" s="209"/>
      <c r="J75" s="209"/>
      <c r="K75" s="209"/>
    </row>
    <row r="77" spans="8:11" x14ac:dyDescent="0.35">
      <c r="H77" s="209"/>
    </row>
  </sheetData>
  <protectedRanges>
    <protectedRange sqref="D47:D49" name="Rango3_1"/>
    <protectedRange sqref="G8:G9" name="Rango1_1"/>
    <protectedRange sqref="F14:F45" name="Rango4_1_1"/>
  </protectedRanges>
  <mergeCells count="17">
    <mergeCell ref="B2:G3"/>
    <mergeCell ref="B5:G6"/>
    <mergeCell ref="B7:F7"/>
    <mergeCell ref="B8:F8"/>
    <mergeCell ref="B9:F9"/>
    <mergeCell ref="C10:F10"/>
    <mergeCell ref="B11:G12"/>
    <mergeCell ref="C46:F46"/>
    <mergeCell ref="E47:F47"/>
    <mergeCell ref="E48:F48"/>
    <mergeCell ref="C35:E35"/>
    <mergeCell ref="E49:F49"/>
    <mergeCell ref="E50:F50"/>
    <mergeCell ref="C51:F51"/>
    <mergeCell ref="E52:F52"/>
    <mergeCell ref="A56:H57"/>
    <mergeCell ref="B54:F54"/>
  </mergeCells>
  <pageMargins left="0.70866141732283472" right="0.70866141732283472" top="0.74803149606299213" bottom="0.74803149606299213" header="0.31496062992125984" footer="0.31496062992125984"/>
  <pageSetup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4.5" x14ac:dyDescent="0.35"/>
  <cols>
    <col min="1" max="1" width="6.1796875" customWidth="1"/>
    <col min="2" max="2" width="33.1796875" customWidth="1"/>
    <col min="3" max="3" width="23.453125" customWidth="1"/>
    <col min="4" max="4" width="17.81640625" customWidth="1"/>
    <col min="5" max="5" width="18.26953125" customWidth="1"/>
    <col min="8" max="8" width="13.1796875" bestFit="1" customWidth="1"/>
  </cols>
  <sheetData>
    <row r="2" spans="1:7" ht="24.75" customHeight="1" x14ac:dyDescent="0.35">
      <c r="A2" s="321" t="s">
        <v>213</v>
      </c>
      <c r="B2" s="321"/>
      <c r="C2" s="321"/>
      <c r="D2" s="321"/>
      <c r="E2" s="321"/>
    </row>
    <row r="3" spans="1:7" ht="48.75" customHeight="1" x14ac:dyDescent="0.35">
      <c r="A3" s="321"/>
      <c r="B3" s="321"/>
      <c r="C3" s="321"/>
      <c r="D3" s="321"/>
      <c r="E3" s="321"/>
    </row>
    <row r="5" spans="1:7" ht="43.5" customHeight="1" x14ac:dyDescent="0.35">
      <c r="A5" s="210" t="s">
        <v>88</v>
      </c>
      <c r="B5" s="210" t="s">
        <v>89</v>
      </c>
      <c r="C5" s="210" t="s">
        <v>209</v>
      </c>
      <c r="D5" s="210" t="s">
        <v>237</v>
      </c>
      <c r="E5" s="210" t="s">
        <v>238</v>
      </c>
    </row>
    <row r="6" spans="1:7" ht="59.25" customHeight="1" x14ac:dyDescent="0.35">
      <c r="A6" s="211" t="s">
        <v>69</v>
      </c>
      <c r="B6" s="212" t="s">
        <v>235</v>
      </c>
      <c r="C6" s="109"/>
      <c r="D6" s="109"/>
      <c r="E6" s="109"/>
    </row>
    <row r="7" spans="1:7" ht="51" customHeight="1" x14ac:dyDescent="0.35">
      <c r="A7" s="211" t="s">
        <v>210</v>
      </c>
      <c r="B7" s="212" t="s">
        <v>236</v>
      </c>
      <c r="C7" s="213"/>
      <c r="D7" s="109"/>
      <c r="E7" s="109"/>
    </row>
    <row r="8" spans="1:7" ht="29.25" customHeight="1" x14ac:dyDescent="0.35">
      <c r="A8" s="214" t="s">
        <v>211</v>
      </c>
      <c r="B8" s="322" t="s">
        <v>212</v>
      </c>
      <c r="C8" s="323"/>
      <c r="D8" s="324"/>
      <c r="E8" s="215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4.5" x14ac:dyDescent="0.35"/>
  <cols>
    <col min="1" max="1" width="51.1796875" customWidth="1"/>
    <col min="2" max="2" width="27" customWidth="1"/>
    <col min="3" max="3" width="16.453125" bestFit="1" customWidth="1"/>
    <col min="4" max="4" width="17" customWidth="1"/>
    <col min="5" max="5" width="15.453125" customWidth="1"/>
    <col min="6" max="6" width="16.26953125" customWidth="1"/>
  </cols>
  <sheetData>
    <row r="1" spans="1:6" x14ac:dyDescent="0.35">
      <c r="A1" s="210" t="s">
        <v>2</v>
      </c>
      <c r="B1" s="210" t="s">
        <v>221</v>
      </c>
    </row>
    <row r="2" spans="1:6" x14ac:dyDescent="0.35">
      <c r="A2" s="211" t="s">
        <v>219</v>
      </c>
      <c r="B2" s="213">
        <v>1069148147</v>
      </c>
    </row>
    <row r="3" spans="1:6" x14ac:dyDescent="0.35">
      <c r="A3" s="211" t="s">
        <v>220</v>
      </c>
      <c r="B3" s="213">
        <v>126206000</v>
      </c>
    </row>
    <row r="4" spans="1:6" x14ac:dyDescent="0.35">
      <c r="A4" s="211" t="s">
        <v>222</v>
      </c>
      <c r="B4" s="220">
        <f>+B2+B3</f>
        <v>1195354147</v>
      </c>
    </row>
    <row r="6" spans="1:6" ht="24" customHeight="1" x14ac:dyDescent="0.35">
      <c r="A6" s="210" t="s">
        <v>214</v>
      </c>
      <c r="B6" s="210" t="s">
        <v>223</v>
      </c>
      <c r="C6" s="210" t="s">
        <v>215</v>
      </c>
    </row>
    <row r="7" spans="1:6" ht="23" x14ac:dyDescent="0.35">
      <c r="A7" s="211" t="s">
        <v>218</v>
      </c>
      <c r="B7" s="219">
        <v>893893675</v>
      </c>
      <c r="C7" s="219">
        <v>893893675.20000005</v>
      </c>
    </row>
    <row r="8" spans="1:6" x14ac:dyDescent="0.35">
      <c r="A8" s="211" t="s">
        <v>216</v>
      </c>
      <c r="B8" s="213">
        <v>234694428</v>
      </c>
      <c r="C8" s="213">
        <v>234694428</v>
      </c>
    </row>
    <row r="9" spans="1:6" ht="23" x14ac:dyDescent="0.35">
      <c r="A9" s="211" t="s">
        <v>217</v>
      </c>
      <c r="B9" s="213">
        <v>66766044</v>
      </c>
      <c r="C9" s="213">
        <v>84634756</v>
      </c>
    </row>
    <row r="10" spans="1:6" x14ac:dyDescent="0.35">
      <c r="A10" s="211" t="s">
        <v>224</v>
      </c>
      <c r="B10" s="220">
        <f>+B7+B8+B9</f>
        <v>1195354147</v>
      </c>
      <c r="C10" s="218"/>
      <c r="D10" s="218"/>
    </row>
    <row r="14" spans="1:6" x14ac:dyDescent="0.35">
      <c r="A14" s="325" t="s">
        <v>2</v>
      </c>
      <c r="B14" s="325" t="s">
        <v>225</v>
      </c>
      <c r="C14" s="325" t="s">
        <v>226</v>
      </c>
      <c r="D14" s="325"/>
      <c r="E14" s="325"/>
      <c r="F14" s="325" t="s">
        <v>227</v>
      </c>
    </row>
    <row r="15" spans="1:6" ht="44.25" customHeight="1" x14ac:dyDescent="0.35">
      <c r="A15" s="325"/>
      <c r="B15" s="325"/>
      <c r="C15" s="221" t="s">
        <v>228</v>
      </c>
      <c r="D15" s="221" t="s">
        <v>229</v>
      </c>
      <c r="E15" s="221" t="s">
        <v>230</v>
      </c>
      <c r="F15" s="325"/>
    </row>
    <row r="16" spans="1:6" x14ac:dyDescent="0.35">
      <c r="A16" s="211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35">
      <c r="A17" s="211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35">
      <c r="A18" s="210" t="s">
        <v>232</v>
      </c>
      <c r="B18" s="221">
        <v>1195354147</v>
      </c>
      <c r="C18" s="221">
        <f>SUM(C16:C17)</f>
        <v>234694428</v>
      </c>
      <c r="D18" s="221">
        <f t="shared" ref="D18:F18" si="0">SUM(D16:D17)</f>
        <v>893893675</v>
      </c>
      <c r="E18" s="221">
        <f t="shared" si="0"/>
        <v>66766044</v>
      </c>
      <c r="F18" s="221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57322</cp:lastModifiedBy>
  <cp:lastPrinted>2020-01-29T15:05:04Z</cp:lastPrinted>
  <dcterms:created xsi:type="dcterms:W3CDTF">2019-10-07T15:03:41Z</dcterms:created>
  <dcterms:modified xsi:type="dcterms:W3CDTF">2022-04-25T14:12:37Z</dcterms:modified>
</cp:coreProperties>
</file>